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9660" windowHeight="5490" activeTab="7"/>
  </bookViews>
  <sheets>
    <sheet name="Текст решения" sheetId="1" r:id="rId1"/>
    <sheet name="ПР1" sheetId="2" r:id="rId2"/>
    <sheet name="ПР2" sheetId="3" r:id="rId3"/>
    <sheet name="ПР3" sheetId="4" r:id="rId4"/>
    <sheet name="ПР4" sheetId="5" r:id="rId5"/>
    <sheet name="ПР5" sheetId="6" r:id="rId6"/>
    <sheet name="ПР6" sheetId="7" r:id="rId7"/>
    <sheet name="ПР7" sheetId="8" r:id="rId8"/>
  </sheets>
  <definedNames>
    <definedName name="_xlnm.Print_Titles" localSheetId="3">ПР3!$7:$7</definedName>
    <definedName name="_xlnm.Print_Titles" localSheetId="4">ПР4!$7:$7</definedName>
    <definedName name="_xlnm.Print_Titles" localSheetId="5">ПР5!$9:$9</definedName>
    <definedName name="_xlnm.Print_Titles" localSheetId="6">ПР6!$10:$10</definedName>
    <definedName name="_xlnm.Print_Titles" localSheetId="7">ПР7!$6:$6</definedName>
    <definedName name="Модельное_решение_о_бюджете_поселения_на_1_год_окончат" localSheetId="0">'Текст решения'!$B$1:$B$96</definedName>
  </definedNames>
  <calcPr calcId="125725"/>
</workbook>
</file>

<file path=xl/calcChain.xml><?xml version="1.0" encoding="utf-8"?>
<calcChain xmlns="http://schemas.openxmlformats.org/spreadsheetml/2006/main">
  <c r="G94" i="8"/>
  <c r="G93"/>
  <c r="H39" i="7"/>
  <c r="H28" s="1"/>
  <c r="J31"/>
  <c r="D10" i="2"/>
  <c r="D9"/>
  <c r="F17" i="1"/>
  <c r="E29" i="6" s="1"/>
  <c r="E27" s="1"/>
  <c r="F16" i="1"/>
  <c r="E16"/>
  <c r="H56" i="7"/>
  <c r="H48" s="1"/>
  <c r="Q5"/>
  <c r="S5" s="1"/>
  <c r="H16"/>
  <c r="G12" i="8" s="1"/>
  <c r="R4" i="7"/>
  <c r="H113"/>
  <c r="G16" i="1"/>
  <c r="H109" i="7"/>
  <c r="H108" s="1"/>
  <c r="H107" s="1"/>
  <c r="G31" i="8"/>
  <c r="H116" i="7"/>
  <c r="H90" s="1"/>
  <c r="H63"/>
  <c r="H66"/>
  <c r="Q6"/>
  <c r="S6" s="1"/>
  <c r="P6"/>
  <c r="P5"/>
  <c r="R5"/>
  <c r="R7" s="1"/>
  <c r="Q4"/>
  <c r="S4" s="1"/>
  <c r="H41"/>
  <c r="G53" i="8"/>
  <c r="H76" i="7"/>
  <c r="G72" i="8" s="1"/>
  <c r="H75" i="7"/>
  <c r="H77" s="1"/>
  <c r="G73" i="8" s="1"/>
  <c r="H51" i="7"/>
  <c r="H50"/>
  <c r="H49" s="1"/>
  <c r="H128"/>
  <c r="G114" i="8"/>
  <c r="H87" i="7"/>
  <c r="G83" i="8"/>
  <c r="G82" s="1"/>
  <c r="G80" s="1"/>
  <c r="G79" s="1"/>
  <c r="H60" i="7"/>
  <c r="H59" s="1"/>
  <c r="H58" s="1"/>
  <c r="G59" i="8"/>
  <c r="G58"/>
  <c r="G38"/>
  <c r="G37"/>
  <c r="G18"/>
  <c r="G17"/>
  <c r="R6" i="7"/>
  <c r="T7"/>
  <c r="U7"/>
  <c r="P7"/>
  <c r="G63" i="8"/>
  <c r="G62" s="1"/>
  <c r="H36" i="7"/>
  <c r="H35" s="1"/>
  <c r="H34" s="1"/>
  <c r="H20"/>
  <c r="H19" s="1"/>
  <c r="H18" s="1"/>
  <c r="H111"/>
  <c r="H65"/>
  <c r="H64"/>
  <c r="H46"/>
  <c r="H45" s="1"/>
  <c r="H44" s="1"/>
  <c r="H43" s="1"/>
  <c r="E14" i="6" s="1"/>
  <c r="H26" i="7"/>
  <c r="H25"/>
  <c r="H24"/>
  <c r="H23" s="1"/>
  <c r="E12" i="6" s="1"/>
  <c r="H95" i="7"/>
  <c r="H94"/>
  <c r="H97"/>
  <c r="G111" i="8"/>
  <c r="G99"/>
  <c r="G98" s="1"/>
  <c r="G97"/>
  <c r="G96" s="1"/>
  <c r="G33"/>
  <c r="G32"/>
  <c r="G29"/>
  <c r="H68" i="7"/>
  <c r="G113" i="8"/>
  <c r="G112" s="1"/>
  <c r="G107"/>
  <c r="G106" s="1"/>
  <c r="G105"/>
  <c r="G104" s="1"/>
  <c r="G103"/>
  <c r="G102" s="1"/>
  <c r="G89"/>
  <c r="G88"/>
  <c r="G87" s="1"/>
  <c r="G84"/>
  <c r="G78"/>
  <c r="G76" s="1"/>
  <c r="G75" s="1"/>
  <c r="G77"/>
  <c r="G71"/>
  <c r="G65"/>
  <c r="G64" s="1"/>
  <c r="G61" s="1"/>
  <c r="G60" s="1"/>
  <c r="G54"/>
  <c r="G48"/>
  <c r="G47" s="1"/>
  <c r="G46" s="1"/>
  <c r="G45" s="1"/>
  <c r="G43"/>
  <c r="G42" s="1"/>
  <c r="G41" s="1"/>
  <c r="G40" s="1"/>
  <c r="G39" s="1"/>
  <c r="G28"/>
  <c r="G23"/>
  <c r="G22" s="1"/>
  <c r="G21" s="1"/>
  <c r="G20" s="1"/>
  <c r="G19" s="1"/>
  <c r="H92" i="7"/>
  <c r="H91" s="1"/>
  <c r="H103"/>
  <c r="H102" s="1"/>
  <c r="H101" s="1"/>
  <c r="H80"/>
  <c r="H79" s="1"/>
  <c r="H105"/>
  <c r="H115"/>
  <c r="G92" i="8"/>
  <c r="G91" s="1"/>
  <c r="H119" i="7"/>
  <c r="H118"/>
  <c r="H117"/>
  <c r="G110" i="8"/>
  <c r="H126" i="7"/>
  <c r="H125" s="1"/>
  <c r="H124" s="1"/>
  <c r="H123" s="1"/>
  <c r="H122" s="1"/>
  <c r="E24" i="6" s="1"/>
  <c r="E23" s="1"/>
  <c r="T10" i="7"/>
  <c r="G109" i="8"/>
  <c r="G108" s="1"/>
  <c r="H85" i="7"/>
  <c r="H84"/>
  <c r="H83"/>
  <c r="E20" i="6" s="1"/>
  <c r="G16" i="8" l="1"/>
  <c r="G15" s="1"/>
  <c r="G14" s="1"/>
  <c r="G101"/>
  <c r="G100" s="1"/>
  <c r="G70"/>
  <c r="G69" s="1"/>
  <c r="G68" s="1"/>
  <c r="G67" s="1"/>
  <c r="G66" s="1"/>
  <c r="H78" i="7"/>
  <c r="E18" i="6" s="1"/>
  <c r="E19"/>
  <c r="H89" i="7"/>
  <c r="E22" i="6"/>
  <c r="E21" s="1"/>
  <c r="G74" i="8"/>
  <c r="S7" i="7"/>
  <c r="R9" s="1"/>
  <c r="Q7"/>
  <c r="P9" s="1"/>
  <c r="G30" i="8"/>
  <c r="G52"/>
  <c r="H73" i="7"/>
  <c r="H74"/>
  <c r="H72" s="1"/>
  <c r="H71" s="1"/>
  <c r="H55"/>
  <c r="H54" s="1"/>
  <c r="H53" s="1"/>
  <c r="G86" i="8"/>
  <c r="G85" s="1"/>
  <c r="G95"/>
  <c r="G90"/>
  <c r="G27"/>
  <c r="G26" s="1"/>
  <c r="G25" s="1"/>
  <c r="G51"/>
  <c r="G44" s="1"/>
  <c r="G57"/>
  <c r="G56" s="1"/>
  <c r="G55" s="1"/>
  <c r="E15" i="6"/>
  <c r="G36" i="8"/>
  <c r="G35" s="1"/>
  <c r="G34" s="1"/>
  <c r="E13" i="6"/>
  <c r="H31" i="7"/>
  <c r="H30" s="1"/>
  <c r="H29" s="1"/>
  <c r="H15"/>
  <c r="H14" s="1"/>
  <c r="H13" s="1"/>
  <c r="H12" s="1"/>
  <c r="E11" i="6"/>
  <c r="G13" i="8"/>
  <c r="G11" s="1"/>
  <c r="G10" s="1"/>
  <c r="G9" s="1"/>
  <c r="G8" s="1"/>
  <c r="G50" l="1"/>
  <c r="G49" s="1"/>
  <c r="G24"/>
  <c r="G7" s="1"/>
  <c r="H70" i="7"/>
  <c r="E17" i="6"/>
  <c r="E16" s="1"/>
  <c r="H11" i="7"/>
  <c r="E10" i="6" s="1"/>
  <c r="E26" l="1"/>
  <c r="E30" s="1"/>
</calcChain>
</file>

<file path=xl/sharedStrings.xml><?xml version="1.0" encoding="utf-8"?>
<sst xmlns="http://schemas.openxmlformats.org/spreadsheetml/2006/main" count="2058" uniqueCount="373">
  <si>
    <t>     </t>
  </si>
  <si>
    <t xml:space="preserve"> Собрание депутатов Тюменцевского сельсовета Тюменцевского района Алтайского края</t>
  </si>
  <si>
    <t xml:space="preserve"> </t>
  </si>
  <si>
    <t>РЕШЕНИЕ</t>
  </si>
  <si>
    <t xml:space="preserve">№ </t>
  </si>
  <si>
    <t xml:space="preserve"> с.Тюменцево</t>
  </si>
  <si>
    <t>О бюджете сельского поселения</t>
  </si>
  <si>
    <t>     Статья 1 Основные характеристики бюджета поселения на 2020 год</t>
  </si>
  <si>
    <t xml:space="preserve">      </t>
  </si>
  <si>
    <t>     3) верхний  предел  муниципального  долга  по состоянию на 1 января 2021 года в  сумме 0,0 тыс. рублей, в том числе верхний предел долга по муниципальным гарантиям в сумме 0,0 тыс. рублей;</t>
  </si>
  <si>
    <t xml:space="preserve">     Статья 2. Нормативы отчислений доходов в бюджет Тюменцевского сельсовета на 2020 год </t>
  </si>
  <si>
    <t>     Статья 3. Главные администраторы доходов и главные администраторы источников финансирования дефицита</t>
  </si>
  <si>
    <t>     1. Утвердить:</t>
  </si>
  <si>
    <t>Скрыть</t>
  </si>
  <si>
    <t>ВИД БЮДЖЕТА: #Vid#</t>
  </si>
  <si>
    <t>Если !Vid</t>
  </si>
  <si>
    <t>Если Vid</t>
  </si>
  <si>
    <t>3) 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на #NextFiskYear# год согласно приложению 7 к настоящему Решению.</t>
  </si>
  <si>
    <t>УКАЖИТЕ ЕСЛИ ТРЕБУЕТСЯ: #Transfer#</t>
  </si>
  <si>
    <t>Если Transfer</t>
  </si>
  <si>
    <t xml:space="preserve">Статья &amp;n2&amp;. Межбюджетные трансферты </t>
  </si>
  <si>
    <t>Скрыть|Если Transfer</t>
  </si>
  <si>
    <t>УКАЖИТЕ: #Plat# поселение плательщиком отрицательного трансферта в соответствии с законом о краевом бюджете на очередной финансовый год</t>
  </si>
  <si>
    <t>Если Plat|Если Transfer</t>
  </si>
  <si>
    <t>&amp;n1&amp;. Утвердить объем субсидии, подлежащей перечислению в #NextFiskYear# году в краевой бюджет из бюджета #SettlName# в сумме #SubsidyTransf# тыс. рублей.</t>
  </si>
  <si>
    <t>&amp;n1&amp;. Утвердить объем межбюджетных трансфертов, подлежащих перечислению в #NextFiskYear# году в бюджет #MunicDistr#  из бюджета #SettlName#, на решение вопросов местного значения в соответствии с заключенными соглашениями:</t>
  </si>
  <si>
    <t>Таблица|Если Transfer</t>
  </si>
  <si>
    <t>&amp;n4&amp;)  #LocalSubj1#. в сумме #InterGovTransferLocalSubj1# тыс. рублей;</t>
  </si>
  <si>
    <t>     Статья 5. Особенности исполнения бюджета поселения</t>
  </si>
  <si>
    <t>     1.  Администрация Тюменцевского сельсовета Тюменцевского района Алтайского края вправе в ходе исполнения настоящего Решения без внесения изменений в настоящее Решение вносить изменения в бюджетную роспись в соответствии с действующим бюджетным законодательством.</t>
  </si>
  <si>
    <t>     2. Установить, что заключение и оплата ранее заключенных получателями средств бюджета поселения контрактов, исполнение которых осуществляется за счет средств бюджета поселения, производятся в пределах бюджетных ассигнований, утвержденных бюджетной росписью бюджета поселения и с учетом принятых обязательств.</t>
  </si>
  <si>
    <t>     3. Обязательства, вытекающие из контрактов (договоров), исполнение которых осуществляется за счет средств бюджета поселения, и принятые к исполнению получателями средств бюджета поселения сверх бюджетных ассигнований, утвержденных бюджетной росписью, оплате не подлежат.</t>
  </si>
  <si>
    <t>     4. Рекомендовать органам местного самоуправления Тюменцевского сельсовета не принимать решений, приводящих к увеличению численности муниципальных служащих.</t>
  </si>
  <si>
    <t xml:space="preserve">УКАЖИТЕ ЕСЛИ ТРЕБУЕТСЯ: #Otdel# </t>
  </si>
  <si>
    <t>Если Otdel</t>
  </si>
  <si>
    <t>5. Установить с 1 января #NextFiskYear# года доплату к пенсии лицам, указанным в #MunicNPA#.</t>
  </si>
  <si>
    <t>УКАЖИТЕ ЕСЛИ ТРЕБУЕТСЯ: #Zaim#</t>
  </si>
  <si>
    <t>Если Zaim</t>
  </si>
  <si>
    <t xml:space="preserve">Статья &amp;n2&amp;. Муниципальные заимствования и предоставление муниципальных гарантий </t>
  </si>
  <si>
    <t>1. Утвердить программу муниципальных заимствований #SettlName#, предусмотренных на #NextFiskYear# год согласно приложению 8 к настоящему Решению.</t>
  </si>
  <si>
    <t>2. Утвердить программу муниципальных гарантий #SettlName#, на #NextFiskYear# год согласно приложению 9 к настоящему Решению.</t>
  </si>
  <si>
    <t>     Статья 6. Приведение решений и иных нормативных правовых актов Тюменцевского сельсовета в соответствие с настоящим Решением</t>
  </si>
  <si>
    <t>     Решения и иные нормативные правовые акты Тюменцевского сельсовета подлежат приведению в соответствие с настоящим Решением не позднее двух месяцев со дня вступления в силу настоящего Решения.</t>
  </si>
  <si>
    <t>     Статья 7. Вступление в силу настоящего Решения</t>
  </si>
  <si>
    <t>неШапка</t>
  </si>
  <si>
    <t>ПРИЛОЖЕНИЕ 1</t>
  </si>
  <si>
    <t>Шапка</t>
  </si>
  <si>
    <t xml:space="preserve">Код </t>
  </si>
  <si>
    <t>Источники финансирования дефицита бюджета</t>
  </si>
  <si>
    <t>Сумма, тыс. рублей</t>
  </si>
  <si>
    <t>Таблица</t>
  </si>
  <si>
    <t xml:space="preserve"> 01 00 00 00 00 0000 000</t>
  </si>
  <si>
    <t xml:space="preserve"> Изменение остатков средств</t>
  </si>
  <si>
    <t>0,0</t>
  </si>
  <si>
    <t xml:space="preserve"> 01 05 00 00 00 0000 000</t>
  </si>
  <si>
    <t xml:space="preserve"> Изменение остатков средств на счетах по учету средств бюджетов</t>
  </si>
  <si>
    <t xml:space="preserve"> 01 05 02 01 10 0000 510</t>
  </si>
  <si>
    <t xml:space="preserve"> Увеличение прочих остатков денежных средств бюджетов сельских поселений</t>
  </si>
  <si>
    <t xml:space="preserve"> 01 05 02 01 10 0000 610</t>
  </si>
  <si>
    <t xml:space="preserve"> Уменьшение прочих остатков денежных средств бюджетов сельских поселений</t>
  </si>
  <si>
    <t>ПРИЛОЖЕНИЕ 2</t>
  </si>
  <si>
    <t>Наименование дохода</t>
  </si>
  <si>
    <t>Норматив отчислений, в процентах</t>
  </si>
  <si>
    <t>В части доходов от использования имущества, находящегося в муниципальной собственности:</t>
  </si>
  <si>
    <t>Доходы от размещения временно свободных средств бюджетов поселений</t>
  </si>
  <si>
    <t>В части доходов от оказания платных услуг и компенсации затрат государства:</t>
  </si>
  <si>
    <t xml:space="preserve">Прочие доходы от оказания платных услуг (работ) получателями средств бюджетов поселений </t>
  </si>
  <si>
    <t>Доходы, поступающие в порядке возмещения расходов, понесенных в связи с эксплуатацией имущества поселений</t>
  </si>
  <si>
    <t>Прочие доходы от компенсации затрат бюджетов поселений</t>
  </si>
  <si>
    <t>В части доходов от продажи материальных и нематериальных активов:</t>
  </si>
  <si>
    <t xml:space="preserve">Средства от распоряжения и реализации выморочного и иного имущества, обращенного в доходы поселений </t>
  </si>
  <si>
    <t>В части административных платежей и сборов:</t>
  </si>
  <si>
    <t>Платежи, взимаемые органами местного самоуправления (организациями) поселений за выполнение определенных функций</t>
  </si>
  <si>
    <t>В части прочих неналоговых доходов:</t>
  </si>
  <si>
    <t>Невыясненные поступления, зачисляемые в бюджеты поселений</t>
  </si>
  <si>
    <t>Прочие неналоговые доходы бюджетов поселений</t>
  </si>
  <si>
    <t>Средства самообложения граждан, зачисляемые в бюджеты поселений</t>
  </si>
  <si>
    <t>ПРИЛОЖЕНИЕ 3</t>
  </si>
  <si>
    <t>Перечень главных администраторов доходов бюджета поселения</t>
  </si>
  <si>
    <t>Код главы</t>
  </si>
  <si>
    <t xml:space="preserve">Наименование </t>
  </si>
  <si>
    <t xml:space="preserve"> 303</t>
  </si>
  <si>
    <t xml:space="preserve"> 10804020010000110</t>
  </si>
  <si>
    <t xml:space="preserve">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 перерасчёты, недоимка и задолженность по соответствующему платежу, в том числе по отменённому)</t>
  </si>
  <si>
    <t xml:space="preserve"> 10804020014000110</t>
  </si>
  <si>
    <t xml:space="preserve">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(прочих поступлений)</t>
  </si>
  <si>
    <t xml:space="preserve"> 11105035100000120</t>
  </si>
  <si>
    <t xml:space="preserve">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</si>
  <si>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11301995100000130</t>
  </si>
  <si>
    <t xml:space="preserve"> Прочие доходы от оказания платных услуг (работ) получателями средств бюджетов сельских поселений</t>
  </si>
  <si>
    <t xml:space="preserve"> 11302995100000130</t>
  </si>
  <si>
    <t xml:space="preserve"> Прочие доходы от компенсации затрат бюджетов сельских поселений</t>
  </si>
  <si>
    <t xml:space="preserve"> 11402053100000410</t>
  </si>
  <si>
    <t xml:space="preserve">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</si>
  <si>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 xml:space="preserve"> 11406025100000430</t>
  </si>
  <si>
    <t xml:space="preserve"> 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</si>
  <si>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 xml:space="preserve"> 11610061100000140</t>
  </si>
  <si>
    <t xml:space="preserve"> 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 (за исключением муниципального контракта, финансируемого за счет средств муниципального дорожного фонда)</t>
  </si>
  <si>
    <t xml:space="preserve"> 11602020020000140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</si>
  <si>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</si>
  <si>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11701050100000180</t>
  </si>
  <si>
    <t xml:space="preserve"> Невыясненные поступления, зачисляемые в бюджеты сельских поселений</t>
  </si>
  <si>
    <t xml:space="preserve"> 21860010100000150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</si>
  <si>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</si>
  <si>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21860020100000150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</si>
  <si>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</si>
  <si>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 xml:space="preserve"> 21805030100000150</t>
  </si>
  <si>
    <t xml:space="preserve"> Доходы бюджетов сельских поселений от возврата иными организациями остатков субсидий прошлых лет</t>
  </si>
  <si>
    <t xml:space="preserve"> 21960010100000150</t>
  </si>
  <si>
    <t xml:space="preserve"> Возврат прочих остатков субсидий и иных межбюджетных трансфертов, имеющих целевое назначение, прошлых лет из бюджетов сельских поселений</t>
  </si>
  <si>
    <t xml:space="preserve"> 20215001100000150</t>
  </si>
  <si>
    <t xml:space="preserve"> Дотации бюджетам сельских поселений на выравнивание бюджетной обеспеченности</t>
  </si>
  <si>
    <t xml:space="preserve"> 20215002100000150</t>
  </si>
  <si>
    <t xml:space="preserve"> Дотации бюджетам сельских поселений на поддержку мер по обеспечению сбалансированности бюджетов</t>
  </si>
  <si>
    <t xml:space="preserve"> 20216001100000150</t>
  </si>
  <si>
    <t xml:space="preserve"> Дотации бюджетам сельских поселений на выравнивание бюджетной обеспеченности из бюджетов муниципальных районов</t>
  </si>
  <si>
    <t xml:space="preserve"> 20219999100000150</t>
  </si>
  <si>
    <t xml:space="preserve"> Прочие дотации бюджетам сельских поселений</t>
  </si>
  <si>
    <t xml:space="preserve"> 20220041100000150</t>
  </si>
  <si>
    <t xml:space="preserve"> 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</si>
  <si>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20225555100000150</t>
  </si>
  <si>
    <t xml:space="preserve"> Субсидии бюджетам сельских поселений на реализацию программ формирования современной городской среды</t>
  </si>
  <si>
    <t xml:space="preserve"> 20240014100000150</t>
  </si>
  <si>
    <t xml:space="preserve">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заключёнными соглашениями</t>
  </si>
  <si>
    <t xml:space="preserve"> 20229999100000150</t>
  </si>
  <si>
    <t xml:space="preserve"> Прочие субсидии бюджетам сельских поселений</t>
  </si>
  <si>
    <t xml:space="preserve"> 20235250100000150</t>
  </si>
  <si>
    <t xml:space="preserve"> Субвенции бюджетам сельских поселений на оплату жилищно-коммунальных услуг отдельным категориям граждан</t>
  </si>
  <si>
    <t xml:space="preserve"> 20235118100000150</t>
  </si>
  <si>
    <t xml:space="preserve"> Субвенции бюджетам сельских поселений на осуществление первичного воинского учёта на территориях, где отсутствуют военные комиссариаты</t>
  </si>
  <si>
    <t xml:space="preserve"> 20230024100000150</t>
  </si>
  <si>
    <t xml:space="preserve"> Субвенции бюджетам сельских поселений на выполнение передаваемых полномочий субъектов Российской Федерации</t>
  </si>
  <si>
    <t xml:space="preserve"> 20239999100000150</t>
  </si>
  <si>
    <t xml:space="preserve"> Прочие субвенции бюджетам сельских поселений</t>
  </si>
  <si>
    <t xml:space="preserve"> 20249999100000150</t>
  </si>
  <si>
    <t xml:space="preserve"> Прчие межбюджетные трансферты, передаваемые бюджетам сельских поселений</t>
  </si>
  <si>
    <t xml:space="preserve"> 20290014100000150</t>
  </si>
  <si>
    <t xml:space="preserve"> Прочие безвозмездные поступления в бюджеты сельских поселений от федерального бюджета</t>
  </si>
  <si>
    <t xml:space="preserve"> 20290024100000150</t>
  </si>
  <si>
    <t xml:space="preserve"> Прочие безвозмездные поступления в бюджеты сельских поселений от бюджетов субъектов Российской Федерации</t>
  </si>
  <si>
    <t xml:space="preserve"> 20805000100000150</t>
  </si>
  <si>
    <t xml:space="preserve"> Перечисления из бюджетов сельских поселений (в бюджеты поселений) для осуществления возврата (зачёта)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</si>
  <si>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20705020100000150</t>
  </si>
  <si>
    <t xml:space="preserve"> Поступления от денежных пожертвований, предоставляемых физическими лицами получателям средств бюджетов сельских поселений</t>
  </si>
  <si>
    <t xml:space="preserve"> 20220051100000150</t>
  </si>
  <si>
    <t xml:space="preserve"> Субсидии бюджетам сельских поселений на реализацию федеральных целевых программ</t>
  </si>
  <si>
    <t xml:space="preserve"> 20220077100000150</t>
  </si>
  <si>
    <t xml:space="preserve"> Субсидии бюджетам сельских поселений на софинансирование капитальных вложений в объекты муниципальной собственности</t>
  </si>
  <si>
    <t xml:space="preserve"> 20220216100000150</t>
  </si>
  <si>
    <t xml:space="preserve">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</si>
  <si>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ПРИЛОЖЕНИЕ 4</t>
  </si>
  <si>
    <t>Перечень главных администраторов источников финансирования дефицита бюджета поселения</t>
  </si>
  <si>
    <t>Код</t>
  </si>
  <si>
    <t>Наименование</t>
  </si>
  <si>
    <t xml:space="preserve"> 01 05 0201 10 0000 510</t>
  </si>
  <si>
    <t xml:space="preserve"> 01 05 0201 10 0000 610</t>
  </si>
  <si>
    <t>ПРИЛОЖЕНИЕ 5</t>
  </si>
  <si>
    <t>Рз</t>
  </si>
  <si>
    <t>Пр</t>
  </si>
  <si>
    <t xml:space="preserve"> Общегосударственные вопросы</t>
  </si>
  <si>
    <t xml:space="preserve"> 01</t>
  </si>
  <si>
    <t xml:space="preserve"> Функционирование высшего должностного лица субъекта Российской Федерации и муниципального образования</t>
  </si>
  <si>
    <t xml:space="preserve"> 02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</si>
  <si>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</si>
  <si>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03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</si>
  <si>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</si>
  <si>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04</t>
  </si>
  <si>
    <t xml:space="preserve"> Резервные фонды</t>
  </si>
  <si>
    <t xml:space="preserve"> 11</t>
  </si>
  <si>
    <t xml:space="preserve"> Другие общегосударственные вопросы</t>
  </si>
  <si>
    <t xml:space="preserve"> 13</t>
  </si>
  <si>
    <t xml:space="preserve"> Национальная оборона</t>
  </si>
  <si>
    <t xml:space="preserve"> Мобилизационная и вневойсковая подготовка</t>
  </si>
  <si>
    <t xml:space="preserve"> Национальная экономика</t>
  </si>
  <si>
    <t xml:space="preserve"> Другие вопросы в области национальной экономики</t>
  </si>
  <si>
    <t xml:space="preserve"> Дорожное хозяйство (дорожные фонды)</t>
  </si>
  <si>
    <t xml:space="preserve"> 09</t>
  </si>
  <si>
    <t xml:space="preserve"> Жилищно-коммунальное хозяйство</t>
  </si>
  <si>
    <t xml:space="preserve"> 05</t>
  </si>
  <si>
    <t xml:space="preserve"> Благоустройство</t>
  </si>
  <si>
    <t>ПРИЛОЖЕНИЕ 6</t>
  </si>
  <si>
    <t>ЦСР</t>
  </si>
  <si>
    <t>Вр</t>
  </si>
  <si>
    <t xml:space="preserve"> 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</si>
  <si>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 01 0 00 00000</t>
  </si>
  <si>
    <t xml:space="preserve"> Расходы на обеспечение деятельности органов местного самоуправления</t>
  </si>
  <si>
    <t xml:space="preserve"> 01 2 00 00000</t>
  </si>
  <si>
    <t xml:space="preserve"> Глава муниципального образования</t>
  </si>
  <si>
    <t xml:space="preserve"> 01 2 00 10120</t>
  </si>
  <si>
    <t xml:space="preserve"> Фонд оплаты труда государственных (муниципальных) органов</t>
  </si>
  <si>
    <t xml:space="preserve"> 121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</si>
  <si>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</si>
  <si>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129</t>
  </si>
  <si>
    <t xml:space="preserve"> Центральный аппарат органов местного самоуправления</t>
  </si>
  <si>
    <t xml:space="preserve"> 01 2 00 10110</t>
  </si>
  <si>
    <t xml:space="preserve"> Прочая закупка товаров, работ и услуг</t>
  </si>
  <si>
    <t xml:space="preserve"> 244</t>
  </si>
  <si>
    <t xml:space="preserve"> Уплата прочих налогов, сборов и иных платежей</t>
  </si>
  <si>
    <t xml:space="preserve"> 852</t>
  </si>
  <si>
    <t xml:space="preserve"> Иные расходы органов государственной власти субъектов Российской Федерации и органов местного самоуправления</t>
  </si>
  <si>
    <t xml:space="preserve"> 99 0 00 00000</t>
  </si>
  <si>
    <t xml:space="preserve"> 99 1 00 00000</t>
  </si>
  <si>
    <t xml:space="preserve"> Резервные фонды местных администраций</t>
  </si>
  <si>
    <t xml:space="preserve"> 99 1 00 14100</t>
  </si>
  <si>
    <t xml:space="preserve"> Резервные средства</t>
  </si>
  <si>
    <t xml:space="preserve"> 870</t>
  </si>
  <si>
    <t xml:space="preserve"> Руководство и управление в сфере установленных функций</t>
  </si>
  <si>
    <t xml:space="preserve"> 01 4 00 00000</t>
  </si>
  <si>
    <t xml:space="preserve"> Функционирование административных комиссий</t>
  </si>
  <si>
    <t xml:space="preserve"> 01 4 00 70060</t>
  </si>
  <si>
    <t xml:space="preserve"> Расходы на обеспечение деятельности (оказание услуг) подведомственных учреждений</t>
  </si>
  <si>
    <t xml:space="preserve"> 02 0 00 00000</t>
  </si>
  <si>
    <t xml:space="preserve"> Расходы на обеспечение деятельности (оказание услуг) иных подведомственных учреждений</t>
  </si>
  <si>
    <t xml:space="preserve"> 02 5 00 00000</t>
  </si>
  <si>
    <t xml:space="preserve"> 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</si>
  <si>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 02 5 00 10820</t>
  </si>
  <si>
    <t xml:space="preserve"> Расходы на выполнение других обязательств государства</t>
  </si>
  <si>
    <t xml:space="preserve"> 99 9 00 00000</t>
  </si>
  <si>
    <t xml:space="preserve"> Прочие выплаты по обязательствам государства</t>
  </si>
  <si>
    <t xml:space="preserve"> 99 9 00 14710</t>
  </si>
  <si>
    <t xml:space="preserve"> Осуществление первичного воинского учета на территориях, где отсутствуют военные комиссариаты</t>
  </si>
  <si>
    <t xml:space="preserve"> 01 4 00 51180</t>
  </si>
  <si>
    <t xml:space="preserve"> Общеэкономические вопросы</t>
  </si>
  <si>
    <t xml:space="preserve"> Расходы на реализацию мероприятий по занятости подростков</t>
  </si>
  <si>
    <t xml:space="preserve"> 68 10060990</t>
  </si>
  <si>
    <t xml:space="preserve"> Иные вопросы в области национальной экономики</t>
  </si>
  <si>
    <t xml:space="preserve"> 91 0 00 00000</t>
  </si>
  <si>
    <t xml:space="preserve"> Содержание, ремонт, реконструкции строительство автомобильных дорог, являющихся местной собственностью</t>
  </si>
  <si>
    <t xml:space="preserve"> 91 0 00 67270</t>
  </si>
  <si>
    <t xml:space="preserve"> Прочая закупка товаров, работ и услуг для обеспечения государственных (муниципальных) нужд</t>
  </si>
  <si>
    <t xml:space="preserve"> Государственная программа Алтайского края "Обеспечение прав граждан и их безопасности на 2015-2020 годы"</t>
  </si>
  <si>
    <t xml:space="preserve"> 10 0 00 00000</t>
  </si>
  <si>
    <t xml:space="preserve"> Муниципальная целевая программа "Аппаратно-программный комплекс "Безопасный город"</t>
  </si>
  <si>
    <t xml:space="preserve"> 10 0 00 60990</t>
  </si>
  <si>
    <t xml:space="preserve"> Федеральный проект «Формирование комфортной городской среды» в рамках национального проекта «Жилье и городская среда»</t>
  </si>
  <si>
    <t xml:space="preserve"> 42 0 00 00000</t>
  </si>
  <si>
    <t xml:space="preserve"> Реализация программ формирования современной городской среды</t>
  </si>
  <si>
    <t xml:space="preserve"> 42 0 F2 55550</t>
  </si>
  <si>
    <t xml:space="preserve"> Прочая закупка товаров, работ, услуг</t>
  </si>
  <si>
    <t xml:space="preserve"> Софинансирование расходов на реализацию программ формирования современной городской среды</t>
  </si>
  <si>
    <t xml:space="preserve"> Иные расходы в области жилищно-коммунального хозяйства</t>
  </si>
  <si>
    <t xml:space="preserve"> 92 0 00 00000</t>
  </si>
  <si>
    <t xml:space="preserve"> 92 9 00 00000</t>
  </si>
  <si>
    <t xml:space="preserve"> Уличное освещение</t>
  </si>
  <si>
    <t xml:space="preserve"> 92 9 00 18050</t>
  </si>
  <si>
    <t xml:space="preserve"> Озеленение</t>
  </si>
  <si>
    <t xml:space="preserve"> 92 9 00 18060</t>
  </si>
  <si>
    <t xml:space="preserve"> Организация и содержание мест захоронения</t>
  </si>
  <si>
    <t xml:space="preserve"> 92 9 00 18070</t>
  </si>
  <si>
    <t xml:space="preserve"> Прочие мероприятия по благоустройству муниципальных образований</t>
  </si>
  <si>
    <t xml:space="preserve"> 92 9 00 18080</t>
  </si>
  <si>
    <t>ПРИЛОЖЕНИЕ 7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</si>
  <si>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на #NextFiskYear# год</t>
  </si>
  <si>
    <t xml:space="preserve"> 68 1 00 60990</t>
  </si>
  <si>
    <t xml:space="preserve"> Федеральный проект "Формирование комфортной городской среды" в рамках национального проекта "Жилье и городская среда"</t>
  </si>
  <si>
    <t>303</t>
  </si>
  <si>
    <t>20705030100000150</t>
  </si>
  <si>
    <t>прочие безвозмездные поступления в бюджеты сельских поселений</t>
  </si>
  <si>
    <t>11705050100000180</t>
  </si>
  <si>
    <t>01 2 00 10110</t>
  </si>
  <si>
    <t>08</t>
  </si>
  <si>
    <t>01</t>
  </si>
  <si>
    <t xml:space="preserve"> Культура, кинематография</t>
  </si>
  <si>
    <t>Культура</t>
  </si>
  <si>
    <t>Государственная программа Алтайского края «Развитие культуры Алтайского края»</t>
  </si>
  <si>
    <t>44 0 00 00000</t>
  </si>
  <si>
    <t xml:space="preserve">Подпрограмма «Наследие» государственной программы Алтайского края «Развитие культуры Алтайского края» </t>
  </si>
  <si>
    <t>44 1 00 00000</t>
  </si>
  <si>
    <t>Расходы на текущий и капитальный ремонт, благоустройство территорий объектов культурного наследия - памятников Великой Отечественной войны</t>
  </si>
  <si>
    <t>44 1 00 S0180</t>
  </si>
  <si>
    <t>244</t>
  </si>
  <si>
    <t>Прочая закупка товаров, работ и услуг</t>
  </si>
  <si>
    <t>44 1 01 S0180</t>
  </si>
  <si>
    <t>Софинансирование расходов на текущий и капитальный ремонт, благоустройство территорий объектов культурного наследия - памятников Великой Отечественной войны</t>
  </si>
  <si>
    <t>Софинансирование расходов на реализацию программ формирования современной городской среды</t>
  </si>
  <si>
    <t>05</t>
  </si>
  <si>
    <t>03</t>
  </si>
  <si>
    <t xml:space="preserve"> 42 0 01 55550</t>
  </si>
  <si>
    <t>72 0 00 00000</t>
  </si>
  <si>
    <t>Государственная программа Алтайского края «Создание условий для эффективного и ответственного управления региональными и муниципальными финансами»</t>
  </si>
  <si>
    <t>72 2 00 00000</t>
  </si>
  <si>
    <t>Подпрограмма «Поддержание и стимулирование устойчивого исполнения бюджетов муниципальных образований Алтайского края» государственной программы Алтайского края «Создание условий для эффективного и ответственного управления региональными и муниципальными финансами»</t>
  </si>
  <si>
    <t>72 2 00 S0260</t>
  </si>
  <si>
    <t>Софинансирование реализации проектов развития общественной инфраструктуры, основанных на инициативах граждан</t>
  </si>
  <si>
    <t>540</t>
  </si>
  <si>
    <t>72 2 01 S0260</t>
  </si>
  <si>
    <t xml:space="preserve"> 98 5 00 60510</t>
  </si>
  <si>
    <t xml:space="preserve"> Иные межбюджетные трансферты</t>
  </si>
  <si>
    <t xml:space="preserve"> 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</si>
  <si>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98 5 00 00000</t>
  </si>
  <si>
    <t xml:space="preserve"> Иные межбюджетные трансферты общего характера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</si>
  <si>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</si>
  <si>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 xml:space="preserve"> 98 0 00 00000</t>
  </si>
  <si>
    <t>20405099100000150</t>
  </si>
  <si>
    <t>Прочие безвозмездные поступления от негосударственных организаций в бюджеты сельских поселений</t>
  </si>
  <si>
    <t xml:space="preserve"> 44 1 01 S0180</t>
  </si>
  <si>
    <t xml:space="preserve"> Иные межбюджетные трансферты </t>
  </si>
  <si>
    <t xml:space="preserve">  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</si>
  <si>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Расходы на текущий и капитальный ремонт, благоустройство территорий объектов культурного наследия - памятников Великой Отечественной </t>
  </si>
  <si>
    <t xml:space="preserve">Софинансирование расходов на текущий и капитальный ремонт, благоустройство территорий объектов культурного наследия - памятников </t>
  </si>
  <si>
    <t>     Настоящее Решение вступает в силу с момента подписания.</t>
  </si>
  <si>
    <t>04</t>
  </si>
  <si>
    <t>Уплата иных платежей</t>
  </si>
  <si>
    <t>Софинансирование расходов на реализацию проектов развития общественной инфраструктуры, основанных на инициативах граждан</t>
  </si>
  <si>
    <t>итого расходы</t>
  </si>
  <si>
    <t>13</t>
  </si>
  <si>
    <t>9990014040</t>
  </si>
  <si>
    <t>Расходы на противодействие новой короновирусной инфекции на территории Алтайского края</t>
  </si>
  <si>
    <t>99 90 014040</t>
  </si>
  <si>
    <t>02</t>
  </si>
  <si>
    <t>72 2 00 S0430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</si>
  <si>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</si>
  <si>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Государственная программа Алтайского края "Создание условий для устойчивого исполнения бюджетов муниципальных образований и повышения эффективности бюджетных расходов в Алтайском крае"</t>
  </si>
  <si>
    <t>Софинансирование субсидии на софинансирование части расходов местных бюджетов по оплате  труда работников муниципальных учреждений</t>
  </si>
  <si>
    <t>Подрограмма "Повышение эффективности бюджетных расходов в Алтайском крае" государственной программы Алтайского края "Создание условий для устойчивого исполнения бюджетов муниципальных образований</t>
  </si>
  <si>
    <t>121</t>
  </si>
  <si>
    <t>129</t>
  </si>
  <si>
    <t>зп</t>
  </si>
  <si>
    <t>глава</t>
  </si>
  <si>
    <t>апп</t>
  </si>
  <si>
    <t>хоз гр</t>
  </si>
  <si>
    <t>надо первоначально</t>
  </si>
  <si>
    <t>субсидия</t>
  </si>
  <si>
    <t>итого</t>
  </si>
  <si>
    <t>собств-надо</t>
  </si>
  <si>
    <t>итого субсидия 1+2</t>
  </si>
  <si>
    <t>Фонд оплаты труда государственных (муниципальных) органов</t>
  </si>
  <si>
    <t xml:space="preserve">доходы </t>
  </si>
  <si>
    <t>расходы</t>
  </si>
  <si>
    <t>дефицит</t>
  </si>
  <si>
    <t>мб</t>
  </si>
  <si>
    <t>09</t>
  </si>
  <si>
    <t>содержание автомобильных дорог общего пользования местного значения</t>
  </si>
  <si>
    <t>91 0 0067271</t>
  </si>
  <si>
    <t xml:space="preserve">на 2021 год </t>
  </si>
  <si>
    <t>Закупка энергетических ресурсов</t>
  </si>
  <si>
    <t>налоговые</t>
  </si>
  <si>
    <t>ост</t>
  </si>
  <si>
    <t>99 9 0014040</t>
  </si>
  <si>
    <t>безвозм</t>
  </si>
  <si>
    <t>всего</t>
  </si>
  <si>
    <t>     4) дефицит бюджета поселения в сумме 0 тыс. рублей.</t>
  </si>
  <si>
    <t>     1. Утвердить основные характеристики бюджета поселения на 2021 год:</t>
  </si>
  <si>
    <t>     2. Утвердить источники финансирования дефицита бюджета поселения на 2021 год согласно приложения 1 к настоящему Решению.</t>
  </si>
  <si>
    <t>     Утвердить нормативы отчислений доходов в бюджет Тюменцевского сельсовета на 2021 год согласно приложения 2 к настоящему Решению.</t>
  </si>
  <si>
    <t>     1. Утвердить перечень главных администраторов доходов бюджета поселения согласно приложения 3 к настоящему Решению.</t>
  </si>
  <si>
    <t>     2. Утвердить перечень главных администраторов источников финансирования дефицита бюджета поселения согласно приложения 4 к настоящему Решению.</t>
  </si>
  <si>
    <t xml:space="preserve">     Статья 4. Бюджетные ассигнования бюджета поселения на 2021 год </t>
  </si>
  <si>
    <t>     3) распределение бюджетных ассигнований по разделам, подразделам, целевым статьям, группам (группам и подгруппам) видов расходов на 2021  год согласно приложения 7 к настоящему Решению;</t>
  </si>
  <si>
    <t>     2. Утвердить общий объем бюджетных ассигнований, направляемых на исполнение публичных нормативных обязательств, на 2021 год в сумме 0,0 тыс. рублей.</t>
  </si>
  <si>
    <t>И.главы сельсовета</t>
  </si>
  <si>
    <t>Е.С. Кайгородова</t>
  </si>
  <si>
    <t>Источники финансирования дефицита бюджета поселения на 2021 год</t>
  </si>
  <si>
    <t xml:space="preserve">Нормативы отчислений доходов в бюджет поселения на 2021 год </t>
  </si>
  <si>
    <t>Распределение бюджетных ассигнований по разделам и подразделам классификации расходов бюджета поселения на 2021  год</t>
  </si>
  <si>
    <t>Ведомственная структура расходов бюджета поселения на 2021 год</t>
  </si>
  <si>
    <t>Распределение бюджетных ассигнований по разделам, подразделам, целевым статьям, группам (группам и подгруппам) видов расходов на 2021 год</t>
  </si>
  <si>
    <t>Содержание автомобильных дорог общего пользования местного значения</t>
  </si>
  <si>
    <t>247</t>
  </si>
  <si>
    <t>     1) распределение бюджетных ассигнований по разделам и подразделам классификации расходов бюджета поселения на 2021 год согласно приложения 5 к настоящему Решению;</t>
  </si>
  <si>
    <t>     2) ведомственную структуру расходов бюджета поселения на 2021 год согласно приложения 6 к настоящему Решению;</t>
  </si>
  <si>
    <t>Прочие неналоговые доходы</t>
  </si>
  <si>
    <t>от _25.12.2020_</t>
  </si>
  <si>
    <t>№ 97</t>
  </si>
  <si>
    <t>закупка товаров, работ, услуг в целях капитального ремонта государственного (муниципального) имущества</t>
  </si>
  <si>
    <t>     1) прогнозируемый общий объем доходов бюджета поселения в сумме 9955,402 тыс. рублей, в том числе объем межбюджетных трансфертов, получаемых из других бюджетов, в сумме 5477,402 тыс. рублей;</t>
  </si>
  <si>
    <t>     2) общий объем расходов бюджета поселения в сумме 9955,402тыс. рублей;</t>
  </si>
  <si>
    <t xml:space="preserve"> образования Тюменцевский сельсовет Тюменцевского района Алтайского края на 2021 год» от 25.12.2020 г. №97</t>
  </si>
  <si>
    <t>к решению Собрания депутатов Тюменцевского сельсовета Тюменцевского района Алтайского края «О бюджете муниципального</t>
  </si>
  <si>
    <t xml:space="preserve"> к решению Собрания депутатов Тюменцевского сельсовета Тюменцевского района Алтайского края от 25.12.2020 г. №97 «О бюджете муниципального образования Тюменцевский сельсовет Тюменцевского района Алтайского края на 2021 год» </t>
  </si>
  <si>
    <t xml:space="preserve">к решению Собрания депутатов Тюменцевского сельсовета Тюменцевского района Алтайского края от 25.12.2020 г. №97 «О бюджете муниципального образования Тюменцевский сельсовет Тюменцевского района Алтайского края на 2021 год» </t>
  </si>
  <si>
    <t xml:space="preserve">к решению Собрания депутатов Тюменцевского сельсовета Тюменцевского района Алтайского края от 25.12.2020г. №97 «О бюджете муниципального образования Тюменцевский сельсовет Тюменцевского района Алтайского края на 2021 год» </t>
  </si>
  <si>
    <t>к решению Собрания депутатов Тюменцевского сельсовета Тюменцевского района Алтайского края от 25.12.2020 г. №97 «О бюджете муниципального образования Тюменцевский сельсовет Тюменцевского района Алтайского края на 2021 год»</t>
  </si>
</sst>
</file>

<file path=xl/styles.xml><?xml version="1.0" encoding="utf-8"?>
<styleSheet xmlns="http://schemas.openxmlformats.org/spreadsheetml/2006/main">
  <numFmts count="4">
    <numFmt numFmtId="164" formatCode="#,##0.00000"/>
    <numFmt numFmtId="165" formatCode="#,##0.0000"/>
    <numFmt numFmtId="166" formatCode="#,##0.000000"/>
    <numFmt numFmtId="167" formatCode="#,##0.0"/>
  </numFmts>
  <fonts count="18">
    <font>
      <sz val="11"/>
      <color indexed="8"/>
      <name val="Calibri"/>
    </font>
    <font>
      <sz val="14"/>
      <color indexed="8"/>
      <name val="Times New Roman"/>
    </font>
    <font>
      <sz val="14"/>
      <color indexed="9"/>
      <name val="Times New Roman"/>
    </font>
    <font>
      <sz val="12"/>
      <color indexed="8"/>
      <name val="Times New Roman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Fill="0" applyProtection="0"/>
  </cellStyleXfs>
  <cellXfs count="172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top"/>
    </xf>
    <xf numFmtId="49" fontId="1" fillId="0" borderId="0" xfId="0" applyNumberFormat="1" applyFont="1" applyFill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left" vertical="top" wrapText="1"/>
    </xf>
    <xf numFmtId="0" fontId="1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horizontal="left" vertical="top"/>
    </xf>
    <xf numFmtId="49" fontId="1" fillId="0" borderId="0" xfId="0" applyNumberFormat="1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Alignment="1" applyProtection="1">
      <alignment horizontal="left" vertical="top" wrapText="1" indent="7"/>
    </xf>
    <xf numFmtId="0" fontId="3" fillId="0" borderId="1" xfId="0" applyFont="1" applyFill="1" applyBorder="1" applyAlignment="1" applyProtection="1">
      <alignment horizontal="center" vertical="top"/>
    </xf>
    <xf numFmtId="49" fontId="1" fillId="0" borderId="0" xfId="0" applyNumberFormat="1" applyFont="1" applyFill="1" applyAlignment="1" applyProtection="1">
      <alignment vertical="top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12" fontId="3" fillId="0" borderId="1" xfId="0" applyNumberFormat="1" applyFont="1" applyFill="1" applyBorder="1" applyAlignment="1" applyProtection="1">
      <alignment vertical="top" wrapText="1"/>
    </xf>
    <xf numFmtId="12" fontId="1" fillId="0" borderId="0" xfId="0" applyNumberFormat="1" applyFont="1" applyFill="1" applyAlignment="1" applyProtection="1">
      <alignment vertical="top" wrapText="1"/>
    </xf>
    <xf numFmtId="12" fontId="7" fillId="0" borderId="1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Alignment="1" applyProtection="1">
      <alignment vertical="top"/>
    </xf>
    <xf numFmtId="0" fontId="9" fillId="0" borderId="0" xfId="0" applyFont="1" applyFill="1" applyAlignment="1" applyProtection="1">
      <alignment vertical="top"/>
    </xf>
    <xf numFmtId="0" fontId="1" fillId="0" borderId="0" xfId="0" applyNumberFormat="1" applyFont="1" applyFill="1" applyAlignment="1" applyProtection="1">
      <alignment vertical="top" wrapText="1"/>
    </xf>
    <xf numFmtId="4" fontId="1" fillId="0" borderId="0" xfId="0" applyNumberFormat="1" applyFont="1" applyFill="1" applyAlignment="1" applyProtection="1">
      <alignment vertical="top"/>
    </xf>
    <xf numFmtId="49" fontId="7" fillId="0" borderId="1" xfId="0" applyNumberFormat="1" applyFont="1" applyFill="1" applyBorder="1" applyAlignment="1" applyProtection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horizontal="center" vertical="top"/>
    </xf>
    <xf numFmtId="0" fontId="7" fillId="0" borderId="4" xfId="0" applyNumberFormat="1" applyFont="1" applyFill="1" applyBorder="1" applyAlignment="1" applyProtection="1">
      <alignment vertical="top" wrapText="1"/>
    </xf>
    <xf numFmtId="49" fontId="1" fillId="0" borderId="4" xfId="0" applyNumberFormat="1" applyFont="1" applyFill="1" applyBorder="1" applyAlignment="1" applyProtection="1">
      <alignment vertical="top"/>
    </xf>
    <xf numFmtId="49" fontId="10" fillId="0" borderId="1" xfId="0" applyNumberFormat="1" applyFont="1" applyFill="1" applyBorder="1" applyAlignment="1" applyProtection="1">
      <alignment vertical="top" wrapText="1"/>
    </xf>
    <xf numFmtId="49" fontId="10" fillId="0" borderId="1" xfId="0" applyNumberFormat="1" applyFont="1" applyFill="1" applyBorder="1" applyAlignment="1" applyProtection="1">
      <alignment horizontal="center" vertical="top"/>
    </xf>
    <xf numFmtId="0" fontId="10" fillId="0" borderId="1" xfId="0" applyFont="1" applyFill="1" applyBorder="1" applyAlignment="1" applyProtection="1">
      <alignment horizontal="center" vertical="top"/>
    </xf>
    <xf numFmtId="49" fontId="11" fillId="0" borderId="1" xfId="0" applyNumberFormat="1" applyFont="1" applyFill="1" applyBorder="1" applyAlignment="1" applyProtection="1">
      <alignment vertical="top" wrapText="1"/>
    </xf>
    <xf numFmtId="49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center" vertical="top"/>
    </xf>
    <xf numFmtId="0" fontId="10" fillId="0" borderId="4" xfId="0" applyNumberFormat="1" applyFont="1" applyFill="1" applyBorder="1" applyAlignment="1" applyProtection="1">
      <alignment vertical="top" wrapText="1"/>
    </xf>
    <xf numFmtId="0" fontId="11" fillId="0" borderId="4" xfId="0" applyNumberFormat="1" applyFont="1" applyFill="1" applyBorder="1" applyAlignment="1" applyProtection="1">
      <alignment vertical="top" wrapText="1"/>
    </xf>
    <xf numFmtId="49" fontId="10" fillId="0" borderId="4" xfId="0" applyNumberFormat="1" applyFont="1" applyFill="1" applyBorder="1" applyAlignment="1" applyProtection="1">
      <alignment horizontal="center" vertical="top"/>
    </xf>
    <xf numFmtId="49" fontId="11" fillId="0" borderId="4" xfId="0" applyNumberFormat="1" applyFont="1" applyFill="1" applyBorder="1" applyAlignment="1" applyProtection="1">
      <alignment horizontal="center" vertical="top"/>
    </xf>
    <xf numFmtId="49" fontId="7" fillId="0" borderId="4" xfId="0" applyNumberFormat="1" applyFont="1" applyFill="1" applyBorder="1" applyAlignment="1" applyProtection="1">
      <alignment horizontal="center" vertical="top"/>
    </xf>
    <xf numFmtId="0" fontId="6" fillId="0" borderId="0" xfId="0" applyFont="1" applyFill="1" applyProtection="1"/>
    <xf numFmtId="2" fontId="7" fillId="0" borderId="1" xfId="0" applyNumberFormat="1" applyFont="1" applyFill="1" applyBorder="1" applyAlignment="1" applyProtection="1">
      <alignment vertical="top" wrapText="1"/>
    </xf>
    <xf numFmtId="4" fontId="0" fillId="0" borderId="0" xfId="0" applyNumberFormat="1" applyFill="1" applyProtection="1"/>
    <xf numFmtId="49" fontId="7" fillId="0" borderId="4" xfId="0" applyNumberFormat="1" applyFont="1" applyFill="1" applyBorder="1" applyAlignment="1" applyProtection="1">
      <alignment vertical="top" wrapText="1"/>
    </xf>
    <xf numFmtId="49" fontId="3" fillId="0" borderId="4" xfId="0" applyNumberFormat="1" applyFont="1" applyFill="1" applyBorder="1" applyAlignment="1" applyProtection="1">
      <alignment horizontal="center" vertical="top"/>
    </xf>
    <xf numFmtId="2" fontId="7" fillId="0" borderId="4" xfId="0" applyNumberFormat="1" applyFont="1" applyFill="1" applyBorder="1" applyAlignment="1" applyProtection="1">
      <alignment vertical="top" wrapText="1"/>
    </xf>
    <xf numFmtId="49" fontId="3" fillId="0" borderId="5" xfId="0" applyNumberFormat="1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vertical="top"/>
    </xf>
    <xf numFmtId="49" fontId="9" fillId="0" borderId="4" xfId="0" applyNumberFormat="1" applyFont="1" applyFill="1" applyBorder="1" applyAlignment="1" applyProtection="1">
      <alignment horizontal="center" vertical="top"/>
    </xf>
    <xf numFmtId="49" fontId="7" fillId="2" borderId="1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Alignment="1" applyProtection="1">
      <alignment vertical="top" wrapText="1"/>
    </xf>
    <xf numFmtId="49" fontId="7" fillId="2" borderId="1" xfId="0" applyNumberFormat="1" applyFont="1" applyFill="1" applyBorder="1" applyAlignment="1" applyProtection="1">
      <alignment vertical="top" wrapText="1"/>
    </xf>
    <xf numFmtId="49" fontId="7" fillId="2" borderId="1" xfId="0" applyNumberFormat="1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top"/>
    </xf>
    <xf numFmtId="49" fontId="3" fillId="0" borderId="3" xfId="0" applyNumberFormat="1" applyFont="1" applyFill="1" applyBorder="1" applyAlignment="1" applyProtection="1">
      <alignment vertical="top" wrapText="1"/>
    </xf>
    <xf numFmtId="49" fontId="7" fillId="0" borderId="4" xfId="0" applyNumberFormat="1" applyFont="1" applyFill="1" applyBorder="1" applyAlignment="1" applyProtection="1">
      <alignment vertical="top"/>
    </xf>
    <xf numFmtId="49" fontId="12" fillId="0" borderId="0" xfId="0" applyNumberFormat="1" applyFont="1" applyFill="1" applyAlignment="1" applyProtection="1">
      <alignment horizontal="left" vertical="top" wrapText="1"/>
    </xf>
    <xf numFmtId="0" fontId="5" fillId="0" borderId="0" xfId="0" applyFont="1" applyFill="1" applyProtection="1"/>
    <xf numFmtId="164" fontId="3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0" xfId="0" applyNumberFormat="1" applyFont="1" applyFill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horizontal="center" vertical="top"/>
    </xf>
    <xf numFmtId="164" fontId="13" fillId="0" borderId="3" xfId="0" applyNumberFormat="1" applyFont="1" applyFill="1" applyBorder="1" applyAlignment="1" applyProtection="1">
      <alignment horizontal="center" vertical="top"/>
    </xf>
    <xf numFmtId="164" fontId="13" fillId="0" borderId="4" xfId="0" applyNumberFormat="1" applyFont="1" applyFill="1" applyBorder="1" applyAlignment="1" applyProtection="1">
      <alignment horizontal="center" vertical="top"/>
    </xf>
    <xf numFmtId="164" fontId="14" fillId="0" borderId="0" xfId="0" applyNumberFormat="1" applyFont="1" applyFill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center" vertical="top"/>
    </xf>
    <xf numFmtId="164" fontId="16" fillId="0" borderId="1" xfId="0" applyNumberFormat="1" applyFont="1" applyFill="1" applyBorder="1" applyAlignment="1" applyProtection="1">
      <alignment horizontal="center" vertical="top"/>
    </xf>
    <xf numFmtId="164" fontId="13" fillId="2" borderId="1" xfId="0" applyNumberFormat="1" applyFont="1" applyFill="1" applyBorder="1" applyAlignment="1" applyProtection="1">
      <alignment horizontal="center" vertical="top"/>
    </xf>
    <xf numFmtId="164" fontId="13" fillId="2" borderId="4" xfId="0" applyNumberFormat="1" applyFont="1" applyFill="1" applyBorder="1" applyAlignment="1" applyProtection="1">
      <alignment horizontal="center" vertical="top"/>
    </xf>
    <xf numFmtId="164" fontId="15" fillId="0" borderId="4" xfId="0" applyNumberFormat="1" applyFont="1" applyFill="1" applyBorder="1" applyAlignment="1" applyProtection="1">
      <alignment horizontal="center" vertical="top"/>
    </xf>
    <xf numFmtId="164" fontId="16" fillId="0" borderId="4" xfId="0" applyNumberFormat="1" applyFont="1" applyFill="1" applyBorder="1" applyAlignment="1" applyProtection="1">
      <alignment horizontal="center" vertical="top"/>
    </xf>
    <xf numFmtId="164" fontId="1" fillId="0" borderId="0" xfId="0" applyNumberFormat="1" applyFont="1" applyFill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 wrapText="1"/>
    </xf>
    <xf numFmtId="49" fontId="9" fillId="0" borderId="0" xfId="0" applyNumberFormat="1" applyFont="1" applyFill="1" applyAlignment="1" applyProtection="1">
      <alignment horizontal="left" vertical="top" wrapText="1"/>
    </xf>
    <xf numFmtId="164" fontId="0" fillId="0" borderId="0" xfId="0" applyNumberFormat="1" applyFill="1" applyProtection="1"/>
    <xf numFmtId="0" fontId="8" fillId="0" borderId="6" xfId="0" applyFont="1" applyFill="1" applyBorder="1" applyAlignment="1" applyProtection="1">
      <alignment horizontal="center" vertical="top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vertical="top"/>
    </xf>
    <xf numFmtId="0" fontId="17" fillId="0" borderId="0" xfId="0" applyFont="1" applyFill="1" applyProtection="1"/>
    <xf numFmtId="0" fontId="7" fillId="0" borderId="0" xfId="0" applyFont="1" applyFill="1" applyAlignment="1" applyProtection="1">
      <alignment horizontal="left" vertical="top"/>
    </xf>
    <xf numFmtId="0" fontId="17" fillId="0" borderId="0" xfId="0" applyFont="1" applyFill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top"/>
    </xf>
    <xf numFmtId="0" fontId="7" fillId="0" borderId="12" xfId="0" applyFont="1" applyFill="1" applyBorder="1" applyAlignment="1" applyProtection="1">
      <alignment horizontal="left" vertical="top"/>
    </xf>
    <xf numFmtId="0" fontId="17" fillId="0" borderId="12" xfId="0" applyFont="1" applyFill="1" applyBorder="1" applyAlignment="1" applyProtection="1">
      <alignment horizontal="center"/>
    </xf>
    <xf numFmtId="0" fontId="17" fillId="3" borderId="11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vertical="top"/>
    </xf>
    <xf numFmtId="17" fontId="1" fillId="0" borderId="0" xfId="0" applyNumberFormat="1" applyFont="1" applyFill="1" applyBorder="1" applyAlignment="1" applyProtection="1">
      <alignment vertical="top"/>
    </xf>
    <xf numFmtId="4" fontId="1" fillId="0" borderId="0" xfId="0" applyNumberFormat="1" applyFont="1" applyFill="1" applyBorder="1" applyAlignment="1" applyProtection="1">
      <alignment vertical="top"/>
    </xf>
    <xf numFmtId="0" fontId="5" fillId="0" borderId="0" xfId="0" applyFont="1" applyFill="1" applyBorder="1" applyProtection="1"/>
    <xf numFmtId="0" fontId="9" fillId="0" borderId="0" xfId="0" applyFont="1" applyFill="1" applyBorder="1" applyAlignment="1" applyProtection="1">
      <alignment vertical="top"/>
    </xf>
    <xf numFmtId="4" fontId="0" fillId="0" borderId="0" xfId="0" applyNumberFormat="1" applyFill="1" applyBorder="1" applyProtection="1"/>
    <xf numFmtId="165" fontId="1" fillId="0" borderId="0" xfId="0" applyNumberFormat="1" applyFont="1" applyFill="1" applyBorder="1" applyAlignment="1" applyProtection="1">
      <alignment vertical="top"/>
    </xf>
    <xf numFmtId="4" fontId="9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5" fillId="0" borderId="16" xfId="0" applyFont="1" applyFill="1" applyBorder="1" applyProtection="1"/>
    <xf numFmtId="0" fontId="0" fillId="0" borderId="17" xfId="0" applyFill="1" applyBorder="1" applyProtection="1"/>
    <xf numFmtId="0" fontId="9" fillId="0" borderId="18" xfId="0" applyFont="1" applyFill="1" applyBorder="1" applyAlignment="1" applyProtection="1">
      <alignment horizontal="center" vertical="top"/>
    </xf>
    <xf numFmtId="0" fontId="1" fillId="0" borderId="19" xfId="0" applyFont="1" applyFill="1" applyBorder="1" applyAlignment="1" applyProtection="1">
      <alignment horizontal="center" vertical="top"/>
    </xf>
    <xf numFmtId="0" fontId="0" fillId="0" borderId="11" xfId="0" applyFill="1" applyBorder="1" applyProtection="1"/>
    <xf numFmtId="0" fontId="0" fillId="0" borderId="2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Alignment="1" applyProtection="1">
      <alignment horizontal="right" vertical="top"/>
    </xf>
    <xf numFmtId="49" fontId="9" fillId="0" borderId="0" xfId="0" applyNumberFormat="1" applyFont="1" applyFill="1" applyAlignment="1" applyProtection="1">
      <alignment horizontal="left" vertical="top" wrapText="1" indent="7"/>
    </xf>
    <xf numFmtId="0" fontId="3" fillId="0" borderId="4" xfId="0" applyFont="1" applyFill="1" applyBorder="1" applyAlignment="1" applyProtection="1">
      <alignment horizontal="center" vertical="top"/>
    </xf>
    <xf numFmtId="0" fontId="7" fillId="0" borderId="4" xfId="0" applyFont="1" applyFill="1" applyBorder="1" applyAlignment="1" applyProtection="1">
      <alignment horizontal="center" vertical="top"/>
    </xf>
    <xf numFmtId="49" fontId="3" fillId="0" borderId="4" xfId="0" applyNumberFormat="1" applyFont="1" applyFill="1" applyBorder="1" applyAlignment="1" applyProtection="1">
      <alignment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/>
    </xf>
    <xf numFmtId="0" fontId="17" fillId="3" borderId="23" xfId="0" applyFont="1" applyFill="1" applyBorder="1" applyAlignment="1" applyProtection="1">
      <alignment horizontal="center"/>
    </xf>
    <xf numFmtId="0" fontId="17" fillId="4" borderId="0" xfId="0" applyFont="1" applyFill="1" applyProtection="1"/>
    <xf numFmtId="0" fontId="17" fillId="4" borderId="9" xfId="0" applyFont="1" applyFill="1" applyBorder="1" applyAlignment="1" applyProtection="1">
      <alignment horizontal="center" vertical="center"/>
    </xf>
    <xf numFmtId="0" fontId="17" fillId="4" borderId="10" xfId="0" applyFont="1" applyFill="1" applyBorder="1" applyAlignment="1" applyProtection="1">
      <alignment horizontal="center" vertical="center"/>
    </xf>
    <xf numFmtId="0" fontId="17" fillId="4" borderId="10" xfId="0" applyFont="1" applyFill="1" applyBorder="1" applyProtection="1"/>
    <xf numFmtId="0" fontId="17" fillId="5" borderId="0" xfId="0" applyFont="1" applyFill="1" applyProtection="1"/>
    <xf numFmtId="0" fontId="17" fillId="5" borderId="7" xfId="0" applyFont="1" applyFill="1" applyBorder="1" applyAlignment="1" applyProtection="1">
      <alignment horizontal="center" vertical="center"/>
    </xf>
    <xf numFmtId="0" fontId="17" fillId="5" borderId="8" xfId="0" applyFont="1" applyFill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17" fillId="5" borderId="10" xfId="0" applyFont="1" applyFill="1" applyBorder="1" applyProtection="1"/>
    <xf numFmtId="0" fontId="17" fillId="6" borderId="0" xfId="0" applyFont="1" applyFill="1" applyProtection="1"/>
    <xf numFmtId="0" fontId="17" fillId="6" borderId="13" xfId="0" applyFont="1" applyFill="1" applyBorder="1" applyAlignment="1" applyProtection="1">
      <alignment horizontal="center" vertical="center"/>
    </xf>
    <xf numFmtId="0" fontId="7" fillId="6" borderId="14" xfId="0" applyFont="1" applyFill="1" applyBorder="1" applyAlignment="1" applyProtection="1">
      <alignment horizontal="center" vertical="center"/>
    </xf>
    <xf numFmtId="0" fontId="17" fillId="6" borderId="14" xfId="0" applyFont="1" applyFill="1" applyBorder="1" applyAlignment="1" applyProtection="1">
      <alignment horizontal="center" vertical="center"/>
    </xf>
    <xf numFmtId="0" fontId="17" fillId="6" borderId="21" xfId="0" applyFont="1" applyFill="1" applyBorder="1" applyAlignment="1" applyProtection="1">
      <alignment horizontal="center" vertical="center"/>
    </xf>
    <xf numFmtId="0" fontId="17" fillId="6" borderId="22" xfId="0" applyFont="1" applyFill="1" applyBorder="1" applyProtection="1"/>
    <xf numFmtId="167" fontId="15" fillId="0" borderId="1" xfId="0" applyNumberFormat="1" applyFont="1" applyFill="1" applyBorder="1" applyAlignment="1" applyProtection="1">
      <alignment horizontal="center" vertical="top"/>
    </xf>
    <xf numFmtId="167" fontId="16" fillId="0" borderId="1" xfId="0" applyNumberFormat="1" applyFont="1" applyFill="1" applyBorder="1" applyAlignment="1" applyProtection="1">
      <alignment horizontal="center" vertical="top"/>
    </xf>
    <xf numFmtId="167" fontId="13" fillId="0" borderId="1" xfId="0" applyNumberFormat="1" applyFont="1" applyFill="1" applyBorder="1" applyAlignment="1" applyProtection="1">
      <alignment horizontal="center" vertical="top"/>
    </xf>
    <xf numFmtId="164" fontId="0" fillId="0" borderId="0" xfId="0" applyNumberFormat="1" applyFill="1" applyBorder="1" applyProtection="1"/>
    <xf numFmtId="167" fontId="3" fillId="0" borderId="1" xfId="0" applyNumberFormat="1" applyFont="1" applyFill="1" applyBorder="1" applyAlignment="1" applyProtection="1">
      <alignment horizontal="center" vertical="top"/>
    </xf>
    <xf numFmtId="167" fontId="7" fillId="0" borderId="1" xfId="0" applyNumberFormat="1" applyFont="1" applyFill="1" applyBorder="1" applyAlignment="1" applyProtection="1">
      <alignment horizontal="center" vertical="top"/>
    </xf>
    <xf numFmtId="167" fontId="3" fillId="0" borderId="3" xfId="0" applyNumberFormat="1" applyFont="1" applyFill="1" applyBorder="1" applyAlignment="1" applyProtection="1">
      <alignment horizontal="center" vertical="top"/>
    </xf>
    <xf numFmtId="167" fontId="3" fillId="0" borderId="4" xfId="0" applyNumberFormat="1" applyFont="1" applyFill="1" applyBorder="1" applyAlignment="1" applyProtection="1">
      <alignment horizontal="center" vertical="top"/>
    </xf>
    <xf numFmtId="49" fontId="4" fillId="0" borderId="0" xfId="0" applyNumberFormat="1" applyFont="1" applyFill="1" applyAlignment="1" applyProtection="1">
      <alignment horizontal="center" vertical="top" wrapText="1"/>
    </xf>
    <xf numFmtId="49" fontId="9" fillId="0" borderId="0" xfId="0" applyNumberFormat="1" applyFont="1" applyFill="1" applyAlignment="1" applyProtection="1">
      <alignment horizontal="right" vertical="top" wrapText="1"/>
    </xf>
    <xf numFmtId="49" fontId="1" fillId="0" borderId="0" xfId="0" applyNumberFormat="1" applyFont="1" applyFill="1" applyAlignment="1" applyProtection="1">
      <alignment horizontal="right" vertical="top" wrapText="1"/>
    </xf>
    <xf numFmtId="49" fontId="1" fillId="0" borderId="0" xfId="0" applyNumberFormat="1" applyFont="1" applyFill="1" applyAlignment="1" applyProtection="1">
      <alignment horizontal="center" vertical="top" wrapText="1"/>
    </xf>
    <xf numFmtId="0" fontId="9" fillId="0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vertical="top"/>
    </xf>
    <xf numFmtId="0" fontId="4" fillId="0" borderId="0" xfId="0" applyFont="1" applyFill="1" applyAlignment="1" applyProtection="1">
      <alignment horizontal="justify" vertical="top" wrapText="1"/>
    </xf>
    <xf numFmtId="0" fontId="1" fillId="0" borderId="0" xfId="0" applyFont="1" applyFill="1" applyAlignment="1" applyProtection="1">
      <alignment horizontal="justify" vertical="top" wrapText="1"/>
    </xf>
    <xf numFmtId="0" fontId="9" fillId="0" borderId="0" xfId="0" applyFont="1" applyFill="1" applyAlignment="1" applyProtection="1">
      <alignment horizontal="justify" vertical="top" wrapText="1"/>
    </xf>
    <xf numFmtId="0" fontId="1" fillId="0" borderId="0" xfId="0" applyFont="1" applyFill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justify" vertical="top" wrapText="1"/>
    </xf>
    <xf numFmtId="49" fontId="1" fillId="0" borderId="0" xfId="0" applyNumberFormat="1" applyFont="1" applyFill="1" applyAlignment="1" applyProtection="1">
      <alignment horizontal="left" vertical="top" wrapText="1" indent="11"/>
    </xf>
    <xf numFmtId="49" fontId="9" fillId="0" borderId="0" xfId="0" applyNumberFormat="1" applyFont="1" applyFill="1" applyAlignment="1" applyProtection="1">
      <alignment horizontal="left" vertical="top" wrapText="1" indent="11"/>
    </xf>
    <xf numFmtId="49" fontId="3" fillId="0" borderId="1" xfId="0" applyNumberFormat="1" applyFont="1" applyFill="1" applyBorder="1" applyAlignment="1" applyProtection="1">
      <alignment horizontal="left" vertical="top"/>
    </xf>
    <xf numFmtId="49" fontId="3" fillId="0" borderId="2" xfId="0" applyNumberFormat="1" applyFont="1" applyFill="1" applyBorder="1" applyAlignment="1" applyProtection="1">
      <alignment horizontal="left" vertical="top" wrapText="1"/>
    </xf>
    <xf numFmtId="49" fontId="3" fillId="0" borderId="24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Alignment="1" applyProtection="1">
      <alignment horizontal="left" vertical="top" wrapText="1"/>
    </xf>
    <xf numFmtId="49" fontId="9" fillId="0" borderId="0" xfId="0" applyNumberFormat="1" applyFont="1" applyFill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49" fontId="3" fillId="0" borderId="24" xfId="0" applyNumberFormat="1" applyFont="1" applyFill="1" applyBorder="1" applyAlignment="1" applyProtection="1">
      <alignment horizontal="center" vertical="top" wrapText="1"/>
    </xf>
    <xf numFmtId="49" fontId="3" fillId="0" borderId="25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Alignment="1" applyProtection="1">
      <alignment horizontal="left" vertical="top" wrapText="1" indent="2"/>
    </xf>
    <xf numFmtId="49" fontId="9" fillId="0" borderId="0" xfId="0" applyNumberFormat="1" applyFont="1" applyFill="1" applyAlignment="1" applyProtection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95"/>
  <sheetViews>
    <sheetView showRuler="0" topLeftCell="B69" zoomScaleNormal="100" workbookViewId="0">
      <selection activeCell="B19" sqref="B19:C19"/>
    </sheetView>
  </sheetViews>
  <sheetFormatPr defaultRowHeight="18.75" customHeight="1"/>
  <cols>
    <col min="1" max="1" width="17.85546875" style="4" hidden="1" customWidth="1"/>
    <col min="2" max="2" width="46" style="7" customWidth="1"/>
    <col min="3" max="3" width="35.28515625" style="4" customWidth="1"/>
    <col min="4" max="4" width="19.5703125" style="4" customWidth="1"/>
    <col min="5" max="5" width="20" style="4" customWidth="1"/>
    <col min="6" max="6" width="16.42578125" style="4" bestFit="1" customWidth="1"/>
    <col min="7" max="7" width="19.140625" style="4" customWidth="1"/>
    <col min="8" max="8" width="13.85546875" customWidth="1"/>
  </cols>
  <sheetData>
    <row r="1" spans="1:11" ht="18.75" customHeight="1">
      <c r="A1" s="4" t="s">
        <v>0</v>
      </c>
      <c r="B1" s="150"/>
      <c r="C1" s="151"/>
      <c r="D1" s="84"/>
      <c r="E1" s="84"/>
      <c r="F1" s="84"/>
      <c r="G1" s="95"/>
      <c r="H1" s="83"/>
      <c r="I1" s="83"/>
      <c r="J1" s="83"/>
    </row>
    <row r="2" spans="1:11" ht="18.75" customHeight="1">
      <c r="B2" s="153" t="s">
        <v>1</v>
      </c>
      <c r="C2" s="154"/>
      <c r="D2" s="84"/>
      <c r="E2" s="84"/>
      <c r="F2" s="84"/>
      <c r="G2" s="84"/>
      <c r="H2" s="83"/>
      <c r="I2" s="83"/>
      <c r="J2" s="83"/>
    </row>
    <row r="3" spans="1:11" ht="18.75" customHeight="1">
      <c r="B3" s="3"/>
      <c r="D3" s="84"/>
      <c r="E3" s="84"/>
      <c r="F3" s="84"/>
      <c r="G3" s="84"/>
      <c r="H3" s="83"/>
      <c r="I3" s="83"/>
      <c r="J3" s="83"/>
    </row>
    <row r="4" spans="1:11" ht="18.75" customHeight="1">
      <c r="B4" s="149" t="s">
        <v>3</v>
      </c>
      <c r="C4" s="149"/>
      <c r="D4" s="84"/>
      <c r="E4" s="84"/>
      <c r="F4" s="84"/>
      <c r="G4" s="84"/>
      <c r="H4" s="83"/>
      <c r="I4" s="83"/>
      <c r="J4" s="83"/>
    </row>
    <row r="5" spans="1:11" ht="23.25" customHeight="1">
      <c r="B5" s="80" t="s">
        <v>362</v>
      </c>
      <c r="C5" s="92" t="s">
        <v>363</v>
      </c>
      <c r="D5" s="84"/>
      <c r="E5" s="84"/>
      <c r="F5" s="84"/>
      <c r="G5" s="84"/>
      <c r="H5" s="83"/>
      <c r="I5" s="83"/>
      <c r="J5" s="83"/>
    </row>
    <row r="6" spans="1:11" ht="18.75" customHeight="1">
      <c r="B6" s="3" t="s">
        <v>2</v>
      </c>
      <c r="D6" s="84"/>
      <c r="E6" s="84"/>
      <c r="F6" s="84"/>
      <c r="G6" s="84"/>
      <c r="H6" s="83"/>
      <c r="I6" s="83"/>
      <c r="J6" s="83"/>
    </row>
    <row r="7" spans="1:11" ht="18.75" customHeight="1">
      <c r="B7" s="152" t="s">
        <v>5</v>
      </c>
      <c r="C7" s="152"/>
      <c r="D7" s="96"/>
      <c r="E7" s="84"/>
      <c r="F7" s="84"/>
      <c r="G7" s="84"/>
      <c r="H7" s="84"/>
      <c r="I7" s="83"/>
      <c r="J7" s="83"/>
    </row>
    <row r="8" spans="1:11" ht="18.75" customHeight="1">
      <c r="B8" s="3" t="s">
        <v>2</v>
      </c>
      <c r="D8" s="84"/>
      <c r="E8" s="84"/>
      <c r="F8" s="84"/>
      <c r="G8" s="84"/>
      <c r="H8" s="83"/>
      <c r="I8" s="83"/>
      <c r="J8" s="83"/>
    </row>
    <row r="9" spans="1:11" ht="18.75" customHeight="1">
      <c r="B9" s="3" t="s">
        <v>2</v>
      </c>
      <c r="D9" s="84"/>
      <c r="E9" s="84"/>
      <c r="F9" s="84"/>
      <c r="G9" s="84"/>
      <c r="H9" s="83"/>
      <c r="I9" s="83"/>
      <c r="J9" s="83"/>
    </row>
    <row r="10" spans="1:11" ht="18.75" customHeight="1">
      <c r="B10" s="149" t="s">
        <v>6</v>
      </c>
      <c r="C10" s="149"/>
      <c r="D10" s="84"/>
      <c r="E10" s="84"/>
      <c r="F10" s="84"/>
      <c r="G10" s="97"/>
      <c r="H10" s="98"/>
      <c r="I10" s="83"/>
      <c r="J10" s="83"/>
    </row>
    <row r="11" spans="1:11" ht="18.75" customHeight="1">
      <c r="B11" s="149" t="s">
        <v>334</v>
      </c>
      <c r="C11" s="149"/>
      <c r="D11" s="84"/>
      <c r="E11" s="84"/>
      <c r="F11" s="84"/>
      <c r="G11" s="84"/>
      <c r="H11" s="83"/>
      <c r="I11" s="83"/>
      <c r="J11" s="83"/>
    </row>
    <row r="12" spans="1:11" ht="18.75" customHeight="1">
      <c r="B12" s="3" t="s">
        <v>2</v>
      </c>
      <c r="D12" s="84"/>
      <c r="E12" s="84"/>
      <c r="F12" s="84"/>
      <c r="G12" s="84"/>
      <c r="H12" s="83"/>
      <c r="I12" s="83"/>
      <c r="J12" s="83"/>
    </row>
    <row r="13" spans="1:11" ht="18.75" customHeight="1">
      <c r="B13" s="155" t="s">
        <v>7</v>
      </c>
      <c r="C13" s="155" t="s">
        <v>0</v>
      </c>
      <c r="D13" s="96"/>
      <c r="E13" s="84"/>
      <c r="F13" s="84"/>
      <c r="G13" s="84"/>
      <c r="H13" s="83"/>
      <c r="I13" s="83"/>
      <c r="J13" s="83"/>
      <c r="K13" t="s">
        <v>0</v>
      </c>
    </row>
    <row r="14" spans="1:11" ht="18.75" customHeight="1">
      <c r="B14" s="156" t="s">
        <v>8</v>
      </c>
      <c r="C14" s="156" t="s">
        <v>0</v>
      </c>
      <c r="D14" s="84"/>
      <c r="E14" s="99"/>
      <c r="F14" s="99"/>
      <c r="G14" s="99"/>
      <c r="H14" s="98"/>
      <c r="I14" s="83"/>
      <c r="J14" s="83"/>
      <c r="K14" t="s">
        <v>0</v>
      </c>
    </row>
    <row r="15" spans="1:11" ht="36" customHeight="1">
      <c r="B15" s="157" t="s">
        <v>342</v>
      </c>
      <c r="C15" s="157" t="s">
        <v>0</v>
      </c>
      <c r="D15" s="99"/>
      <c r="E15" s="97" t="s">
        <v>327</v>
      </c>
      <c r="F15" s="102" t="s">
        <v>328</v>
      </c>
      <c r="G15" s="102" t="s">
        <v>329</v>
      </c>
      <c r="H15" s="100"/>
      <c r="I15" s="83"/>
      <c r="J15" s="83"/>
      <c r="K15" t="s">
        <v>0</v>
      </c>
    </row>
    <row r="16" spans="1:11" ht="76.5" customHeight="1">
      <c r="B16" s="159" t="s">
        <v>365</v>
      </c>
      <c r="C16" s="159" t="s">
        <v>0</v>
      </c>
      <c r="D16" s="99"/>
      <c r="E16" s="101">
        <f>4478+309+8+1+380.9-8+515.502+271+4000</f>
        <v>9955.402</v>
      </c>
      <c r="F16" s="103">
        <f>4478+309+1+8+380.9-8+515.502+271+4000</f>
        <v>9955.402</v>
      </c>
      <c r="G16" s="104">
        <f>E16-F16</f>
        <v>0</v>
      </c>
      <c r="H16" s="83"/>
      <c r="I16" s="83"/>
      <c r="J16" s="83"/>
      <c r="K16" t="s">
        <v>0</v>
      </c>
    </row>
    <row r="17" spans="2:11" ht="39.75" customHeight="1">
      <c r="B17" s="159" t="s">
        <v>366</v>
      </c>
      <c r="C17" s="159" t="s">
        <v>0</v>
      </c>
      <c r="D17" s="99"/>
      <c r="E17" s="102" t="s">
        <v>330</v>
      </c>
      <c r="F17" s="103">
        <f>8+309+1+380.9-8+515.502+271+4000</f>
        <v>5477.402</v>
      </c>
      <c r="G17" s="84"/>
      <c r="H17" s="83"/>
      <c r="I17" s="83"/>
      <c r="J17" s="83"/>
      <c r="K17" t="s">
        <v>0</v>
      </c>
    </row>
    <row r="18" spans="2:11" ht="78" customHeight="1">
      <c r="B18" s="156" t="s">
        <v>9</v>
      </c>
      <c r="C18" s="156" t="s">
        <v>0</v>
      </c>
      <c r="D18" s="84"/>
      <c r="E18" s="99"/>
      <c r="F18" s="97"/>
      <c r="G18" s="84"/>
      <c r="H18" s="83"/>
      <c r="I18" s="83"/>
      <c r="J18" s="83"/>
      <c r="K18" t="s">
        <v>0</v>
      </c>
    </row>
    <row r="19" spans="2:11" ht="18.75" customHeight="1">
      <c r="B19" s="159" t="s">
        <v>341</v>
      </c>
      <c r="C19" s="159" t="s">
        <v>0</v>
      </c>
      <c r="D19" s="84"/>
      <c r="E19" s="84"/>
      <c r="F19" s="84"/>
      <c r="G19" s="84"/>
      <c r="H19" s="83"/>
      <c r="I19" s="83"/>
      <c r="J19" s="83"/>
      <c r="K19" t="s">
        <v>0</v>
      </c>
    </row>
    <row r="20" spans="2:11" ht="58.5" customHeight="1">
      <c r="B20" s="157" t="s">
        <v>343</v>
      </c>
      <c r="C20" s="156" t="s">
        <v>0</v>
      </c>
      <c r="D20" s="84"/>
      <c r="E20" s="84"/>
      <c r="F20" s="84"/>
      <c r="G20" s="84"/>
      <c r="H20" s="83"/>
      <c r="I20" s="83"/>
      <c r="J20" s="83"/>
      <c r="K20" t="s">
        <v>0</v>
      </c>
    </row>
    <row r="21" spans="2:11" ht="18.75" customHeight="1">
      <c r="B21" s="156" t="s">
        <v>8</v>
      </c>
      <c r="C21" s="156" t="s">
        <v>0</v>
      </c>
      <c r="D21" s="84"/>
      <c r="E21" s="84"/>
      <c r="F21" s="84"/>
      <c r="G21" s="84"/>
      <c r="H21" s="83"/>
      <c r="I21" s="83"/>
      <c r="J21" s="83"/>
      <c r="K21" t="s">
        <v>0</v>
      </c>
    </row>
    <row r="22" spans="2:11" ht="18.75" customHeight="1">
      <c r="B22" s="155" t="s">
        <v>10</v>
      </c>
      <c r="C22" s="155" t="s">
        <v>0</v>
      </c>
      <c r="D22" s="84"/>
      <c r="E22" s="84"/>
      <c r="F22" s="84"/>
      <c r="G22" s="84"/>
      <c r="H22" s="83"/>
      <c r="I22" s="83"/>
      <c r="J22" s="83"/>
      <c r="K22" t="s">
        <v>0</v>
      </c>
    </row>
    <row r="23" spans="2:11" ht="18.75" customHeight="1">
      <c r="B23" s="156" t="s">
        <v>8</v>
      </c>
      <c r="C23" s="156" t="s">
        <v>0</v>
      </c>
      <c r="D23" s="84"/>
      <c r="E23" s="84"/>
      <c r="F23" s="84"/>
      <c r="G23" s="84"/>
      <c r="H23" s="83"/>
      <c r="I23" s="83"/>
      <c r="J23" s="83"/>
      <c r="K23" t="s">
        <v>0</v>
      </c>
    </row>
    <row r="24" spans="2:11" ht="62.25" customHeight="1">
      <c r="B24" s="157" t="s">
        <v>344</v>
      </c>
      <c r="C24" s="156" t="s">
        <v>0</v>
      </c>
      <c r="D24" s="84"/>
      <c r="E24" s="84"/>
      <c r="F24" s="84"/>
      <c r="G24" s="84"/>
      <c r="H24" s="83"/>
      <c r="I24" s="83"/>
      <c r="J24" s="83"/>
      <c r="K24" t="s">
        <v>0</v>
      </c>
    </row>
    <row r="25" spans="2:11" ht="18.75" customHeight="1">
      <c r="B25" s="156" t="s">
        <v>8</v>
      </c>
      <c r="C25" s="156" t="s">
        <v>0</v>
      </c>
      <c r="D25" s="84"/>
      <c r="E25" s="84"/>
      <c r="F25" s="84"/>
      <c r="G25" s="84"/>
      <c r="H25" s="83"/>
      <c r="I25" s="83"/>
      <c r="J25" s="83"/>
      <c r="K25" t="s">
        <v>0</v>
      </c>
    </row>
    <row r="26" spans="2:11" ht="18.75" customHeight="1">
      <c r="B26" s="155" t="s">
        <v>11</v>
      </c>
      <c r="C26" s="155" t="s">
        <v>0</v>
      </c>
      <c r="D26" s="84"/>
      <c r="E26" s="84"/>
      <c r="F26" s="84"/>
      <c r="G26" s="84"/>
      <c r="H26" s="83"/>
      <c r="I26" s="83"/>
      <c r="J26" s="83"/>
      <c r="K26" t="s">
        <v>0</v>
      </c>
    </row>
    <row r="27" spans="2:11" ht="18.75" customHeight="1">
      <c r="B27" s="156" t="s">
        <v>8</v>
      </c>
      <c r="C27" s="156" t="s">
        <v>0</v>
      </c>
      <c r="D27" s="84"/>
      <c r="E27" s="84"/>
      <c r="F27" s="84"/>
      <c r="G27" s="84"/>
      <c r="H27" s="83"/>
      <c r="I27" s="83"/>
      <c r="J27" s="83"/>
      <c r="K27" t="s">
        <v>0</v>
      </c>
    </row>
    <row r="28" spans="2:11" ht="37.5" customHeight="1">
      <c r="B28" s="157" t="s">
        <v>345</v>
      </c>
      <c r="C28" s="156" t="s">
        <v>0</v>
      </c>
      <c r="D28" s="84"/>
      <c r="E28" s="84"/>
      <c r="F28" s="84"/>
      <c r="G28" s="84"/>
      <c r="H28" s="83"/>
      <c r="I28" s="83"/>
      <c r="J28" s="83"/>
      <c r="K28" t="s">
        <v>0</v>
      </c>
    </row>
    <row r="29" spans="2:11" ht="56.25" customHeight="1">
      <c r="B29" s="157" t="s">
        <v>346</v>
      </c>
      <c r="C29" s="156" t="s">
        <v>0</v>
      </c>
      <c r="D29" s="84"/>
      <c r="E29" s="84"/>
      <c r="F29" s="84"/>
      <c r="G29" s="84"/>
      <c r="H29" s="83"/>
      <c r="I29" s="83"/>
      <c r="J29" s="83"/>
      <c r="K29" t="s">
        <v>0</v>
      </c>
    </row>
    <row r="30" spans="2:11" ht="18.75" customHeight="1">
      <c r="B30" s="156" t="s">
        <v>8</v>
      </c>
      <c r="C30" s="156" t="s">
        <v>0</v>
      </c>
      <c r="D30" s="84"/>
      <c r="E30" s="84"/>
      <c r="F30" s="84"/>
      <c r="G30" s="84"/>
      <c r="H30" s="83"/>
      <c r="I30" s="83"/>
      <c r="J30" s="83"/>
      <c r="K30" t="s">
        <v>0</v>
      </c>
    </row>
    <row r="31" spans="2:11" ht="37.5" customHeight="1">
      <c r="B31" s="155" t="s">
        <v>347</v>
      </c>
      <c r="C31" s="155" t="s">
        <v>0</v>
      </c>
      <c r="D31" s="84"/>
      <c r="E31" s="84"/>
      <c r="F31" s="84"/>
      <c r="G31" s="84"/>
      <c r="H31" s="83"/>
      <c r="I31" s="83"/>
      <c r="J31" s="83"/>
      <c r="K31" t="s">
        <v>0</v>
      </c>
    </row>
    <row r="32" spans="2:11" ht="18.75" customHeight="1">
      <c r="B32" s="156" t="s">
        <v>8</v>
      </c>
      <c r="C32" s="156" t="s">
        <v>0</v>
      </c>
      <c r="D32" s="84"/>
      <c r="E32" s="84"/>
      <c r="F32" s="84"/>
      <c r="G32" s="84"/>
      <c r="H32" s="83"/>
      <c r="I32" s="83"/>
      <c r="J32" s="83"/>
      <c r="K32" t="s">
        <v>0</v>
      </c>
    </row>
    <row r="33" spans="1:11" ht="18.75" customHeight="1">
      <c r="B33" s="156" t="s">
        <v>12</v>
      </c>
      <c r="C33" s="156" t="s">
        <v>0</v>
      </c>
      <c r="D33" s="84"/>
      <c r="E33" s="84"/>
      <c r="F33" s="84"/>
      <c r="G33" s="84"/>
      <c r="H33" s="83"/>
      <c r="I33" s="83"/>
      <c r="J33" s="83"/>
      <c r="K33" t="s">
        <v>0</v>
      </c>
    </row>
    <row r="34" spans="1:11" ht="79.5" customHeight="1">
      <c r="B34" s="157" t="s">
        <v>359</v>
      </c>
      <c r="C34" s="156" t="s">
        <v>0</v>
      </c>
      <c r="D34" s="84"/>
      <c r="E34" s="84"/>
      <c r="F34" s="84"/>
      <c r="G34" s="84"/>
      <c r="H34" s="83"/>
      <c r="I34" s="83"/>
      <c r="J34" s="83"/>
      <c r="K34" t="s">
        <v>0</v>
      </c>
    </row>
    <row r="35" spans="1:11" ht="49.5" customHeight="1">
      <c r="B35" s="157" t="s">
        <v>360</v>
      </c>
      <c r="C35" s="156" t="s">
        <v>0</v>
      </c>
      <c r="D35" s="84"/>
      <c r="E35" s="84"/>
      <c r="F35" s="84"/>
      <c r="G35" s="84"/>
      <c r="H35" s="83"/>
      <c r="I35" s="83"/>
      <c r="J35" s="83"/>
      <c r="K35" t="s">
        <v>0</v>
      </c>
    </row>
    <row r="36" spans="1:11" ht="18.75" hidden="1" customHeight="1">
      <c r="A36" s="4" t="s">
        <v>13</v>
      </c>
      <c r="B36" s="156" t="s">
        <v>14</v>
      </c>
      <c r="C36" s="156"/>
      <c r="D36" s="84"/>
      <c r="E36" s="84"/>
      <c r="F36" s="84"/>
      <c r="G36" s="84"/>
      <c r="H36" s="83"/>
      <c r="I36" s="83"/>
      <c r="J36" s="83"/>
    </row>
    <row r="37" spans="1:11" ht="76.5" customHeight="1">
      <c r="A37" s="4" t="s">
        <v>15</v>
      </c>
      <c r="B37" s="157" t="s">
        <v>348</v>
      </c>
      <c r="C37" s="156" t="s">
        <v>0</v>
      </c>
      <c r="D37" s="84"/>
      <c r="E37" s="84"/>
      <c r="F37" s="84"/>
      <c r="G37" s="84"/>
      <c r="H37" s="83"/>
      <c r="I37" s="83"/>
      <c r="J37" s="83"/>
      <c r="K37" t="s">
        <v>0</v>
      </c>
    </row>
    <row r="38" spans="1:11" ht="94.5" hidden="1" customHeight="1">
      <c r="A38" s="4" t="s">
        <v>16</v>
      </c>
      <c r="B38" s="156" t="s">
        <v>17</v>
      </c>
      <c r="C38" s="156"/>
    </row>
    <row r="39" spans="1:11" ht="60.75" customHeight="1">
      <c r="B39" s="157" t="s">
        <v>349</v>
      </c>
      <c r="C39" s="156" t="s">
        <v>0</v>
      </c>
      <c r="D39" s="4" t="s">
        <v>0</v>
      </c>
      <c r="E39" s="4" t="s">
        <v>0</v>
      </c>
      <c r="F39" s="4" t="s">
        <v>0</v>
      </c>
      <c r="G39" s="4" t="s">
        <v>0</v>
      </c>
      <c r="H39" t="s">
        <v>0</v>
      </c>
      <c r="I39" t="s">
        <v>0</v>
      </c>
      <c r="J39" t="s">
        <v>0</v>
      </c>
      <c r="K39" t="s">
        <v>0</v>
      </c>
    </row>
    <row r="40" spans="1:11" ht="18.75" customHeight="1">
      <c r="B40" s="156" t="s">
        <v>8</v>
      </c>
      <c r="C40" s="156" t="s">
        <v>0</v>
      </c>
      <c r="D40" s="4" t="s">
        <v>0</v>
      </c>
      <c r="E40" s="4" t="s">
        <v>0</v>
      </c>
      <c r="F40" s="4" t="s">
        <v>0</v>
      </c>
      <c r="G40" s="4" t="s">
        <v>0</v>
      </c>
      <c r="H40" t="s">
        <v>0</v>
      </c>
      <c r="I40" t="s">
        <v>0</v>
      </c>
      <c r="J40" t="s">
        <v>0</v>
      </c>
      <c r="K40" t="s">
        <v>0</v>
      </c>
    </row>
    <row r="41" spans="1:11" ht="18.75" hidden="1" customHeight="1">
      <c r="A41" s="4" t="s">
        <v>13</v>
      </c>
      <c r="B41" s="156" t="s">
        <v>18</v>
      </c>
      <c r="C41" s="156"/>
    </row>
    <row r="42" spans="1:11" ht="18.75" hidden="1" customHeight="1">
      <c r="A42" s="4" t="s">
        <v>19</v>
      </c>
      <c r="B42" s="155" t="s">
        <v>20</v>
      </c>
      <c r="C42" s="155"/>
    </row>
    <row r="43" spans="1:11" ht="18.75" hidden="1" customHeight="1">
      <c r="A43" s="4" t="s">
        <v>19</v>
      </c>
      <c r="B43" s="156" t="s">
        <v>2</v>
      </c>
      <c r="C43" s="156"/>
    </row>
    <row r="44" spans="1:11" ht="54.75" hidden="1" customHeight="1">
      <c r="A44" s="4" t="s">
        <v>21</v>
      </c>
      <c r="B44" s="156" t="s">
        <v>22</v>
      </c>
      <c r="C44" s="156"/>
    </row>
    <row r="45" spans="1:11" ht="57" hidden="1" customHeight="1">
      <c r="A45" s="4" t="s">
        <v>23</v>
      </c>
      <c r="B45" s="156" t="s">
        <v>24</v>
      </c>
      <c r="C45" s="156"/>
    </row>
    <row r="46" spans="1:11" ht="91.5" hidden="1" customHeight="1">
      <c r="A46" s="4" t="s">
        <v>19</v>
      </c>
      <c r="B46" s="156" t="s">
        <v>25</v>
      </c>
      <c r="C46" s="156"/>
    </row>
    <row r="47" spans="1:11" ht="41.25" hidden="1" customHeight="1">
      <c r="A47" s="4" t="s">
        <v>26</v>
      </c>
      <c r="B47" s="156" t="s">
        <v>27</v>
      </c>
      <c r="C47" s="156"/>
    </row>
    <row r="48" spans="1:11" ht="18.75" customHeight="1">
      <c r="B48" s="156" t="s">
        <v>8</v>
      </c>
      <c r="C48" s="156" t="s">
        <v>0</v>
      </c>
      <c r="D48" s="4" t="s">
        <v>0</v>
      </c>
      <c r="E48" s="4" t="s">
        <v>0</v>
      </c>
      <c r="F48" s="4" t="s">
        <v>0</v>
      </c>
      <c r="G48" s="4" t="s">
        <v>0</v>
      </c>
      <c r="H48" t="s">
        <v>0</v>
      </c>
      <c r="I48" t="s">
        <v>0</v>
      </c>
      <c r="J48" t="s">
        <v>0</v>
      </c>
      <c r="K48" t="s">
        <v>0</v>
      </c>
    </row>
    <row r="49" spans="1:11" ht="18.75" customHeight="1">
      <c r="B49" s="155" t="s">
        <v>28</v>
      </c>
      <c r="C49" s="155" t="s">
        <v>0</v>
      </c>
      <c r="D49" s="4" t="s">
        <v>0</v>
      </c>
      <c r="E49" s="4" t="s">
        <v>0</v>
      </c>
      <c r="F49" s="4" t="s">
        <v>0</v>
      </c>
      <c r="G49" s="4" t="s">
        <v>0</v>
      </c>
      <c r="H49" t="s">
        <v>0</v>
      </c>
      <c r="I49" t="s">
        <v>0</v>
      </c>
      <c r="J49" t="s">
        <v>0</v>
      </c>
      <c r="K49" t="s">
        <v>0</v>
      </c>
    </row>
    <row r="50" spans="1:11" ht="18.75" customHeight="1">
      <c r="B50" s="156" t="s">
        <v>8</v>
      </c>
      <c r="C50" s="156" t="s">
        <v>0</v>
      </c>
      <c r="D50" s="4" t="s">
        <v>0</v>
      </c>
      <c r="E50" s="4" t="s">
        <v>0</v>
      </c>
      <c r="F50" s="4" t="s">
        <v>0</v>
      </c>
      <c r="G50" s="4" t="s">
        <v>0</v>
      </c>
      <c r="H50" t="s">
        <v>0</v>
      </c>
      <c r="I50" t="s">
        <v>0</v>
      </c>
      <c r="J50" t="s">
        <v>0</v>
      </c>
      <c r="K50" t="s">
        <v>0</v>
      </c>
    </row>
    <row r="51" spans="1:11" ht="93" customHeight="1">
      <c r="B51" s="156" t="s">
        <v>29</v>
      </c>
      <c r="C51" s="156" t="s">
        <v>0</v>
      </c>
      <c r="D51" s="4" t="s">
        <v>0</v>
      </c>
      <c r="E51" s="4" t="s">
        <v>0</v>
      </c>
      <c r="F51" s="4" t="s">
        <v>0</v>
      </c>
      <c r="G51" s="4" t="s">
        <v>0</v>
      </c>
      <c r="H51" t="s">
        <v>0</v>
      </c>
      <c r="I51" t="s">
        <v>0</v>
      </c>
      <c r="J51" t="s">
        <v>0</v>
      </c>
      <c r="K51" t="s">
        <v>0</v>
      </c>
    </row>
    <row r="52" spans="1:11" ht="114" customHeight="1">
      <c r="B52" s="156" t="s">
        <v>30</v>
      </c>
      <c r="C52" s="156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t="s">
        <v>0</v>
      </c>
      <c r="I52" t="s">
        <v>0</v>
      </c>
      <c r="J52" t="s">
        <v>0</v>
      </c>
      <c r="K52" t="s">
        <v>0</v>
      </c>
    </row>
    <row r="53" spans="1:11" ht="94.5" customHeight="1">
      <c r="B53" s="156" t="s">
        <v>31</v>
      </c>
      <c r="C53" s="156" t="s">
        <v>0</v>
      </c>
      <c r="D53" s="4" t="s">
        <v>0</v>
      </c>
      <c r="E53" s="4" t="s">
        <v>0</v>
      </c>
      <c r="F53" s="4" t="s">
        <v>0</v>
      </c>
      <c r="G53" s="4" t="s">
        <v>0</v>
      </c>
      <c r="H53" t="s">
        <v>0</v>
      </c>
      <c r="I53" t="s">
        <v>0</v>
      </c>
      <c r="J53" t="s">
        <v>0</v>
      </c>
      <c r="K53" t="s">
        <v>0</v>
      </c>
    </row>
    <row r="54" spans="1:11" ht="58.5" customHeight="1">
      <c r="B54" s="156" t="s">
        <v>32</v>
      </c>
      <c r="C54" s="156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t="s">
        <v>0</v>
      </c>
      <c r="I54" t="s">
        <v>0</v>
      </c>
      <c r="J54" t="s">
        <v>0</v>
      </c>
      <c r="K54" t="s">
        <v>0</v>
      </c>
    </row>
    <row r="55" spans="1:11" ht="18.75" hidden="1" customHeight="1">
      <c r="A55" s="4" t="s">
        <v>13</v>
      </c>
      <c r="B55" s="156" t="s">
        <v>33</v>
      </c>
      <c r="C55" s="156"/>
    </row>
    <row r="56" spans="1:11" ht="38.25" hidden="1" customHeight="1">
      <c r="A56" s="4" t="s">
        <v>34</v>
      </c>
      <c r="B56" s="156" t="s">
        <v>35</v>
      </c>
      <c r="C56" s="156"/>
    </row>
    <row r="57" spans="1:11" ht="18.75" customHeight="1">
      <c r="B57" s="156" t="s">
        <v>8</v>
      </c>
      <c r="C57" s="156" t="s">
        <v>0</v>
      </c>
      <c r="D57" s="4" t="s">
        <v>0</v>
      </c>
      <c r="E57" s="4" t="s">
        <v>0</v>
      </c>
      <c r="F57" s="4" t="s">
        <v>0</v>
      </c>
      <c r="G57" s="4" t="s">
        <v>0</v>
      </c>
      <c r="H57" t="s">
        <v>0</v>
      </c>
      <c r="I57" t="s">
        <v>0</v>
      </c>
      <c r="J57" t="s">
        <v>0</v>
      </c>
      <c r="K57" t="s">
        <v>0</v>
      </c>
    </row>
    <row r="58" spans="1:11" ht="18.75" hidden="1" customHeight="1">
      <c r="A58" s="4" t="s">
        <v>13</v>
      </c>
      <c r="B58" s="156" t="s">
        <v>36</v>
      </c>
      <c r="C58" s="156"/>
    </row>
    <row r="59" spans="1:11" ht="36.75" hidden="1" customHeight="1">
      <c r="A59" s="4" t="s">
        <v>37</v>
      </c>
      <c r="B59" s="155" t="s">
        <v>38</v>
      </c>
      <c r="C59" s="155"/>
    </row>
    <row r="60" spans="1:11" ht="18.75" hidden="1" customHeight="1">
      <c r="A60" s="4" t="s">
        <v>37</v>
      </c>
      <c r="B60" s="156" t="s">
        <v>2</v>
      </c>
      <c r="C60" s="156"/>
    </row>
    <row r="61" spans="1:11" ht="58.5" hidden="1" customHeight="1">
      <c r="A61" s="4" t="s">
        <v>37</v>
      </c>
      <c r="B61" s="156" t="s">
        <v>39</v>
      </c>
      <c r="C61" s="156"/>
    </row>
    <row r="62" spans="1:11" ht="57" hidden="1" customHeight="1">
      <c r="A62" s="4" t="s">
        <v>37</v>
      </c>
      <c r="B62" s="156" t="s">
        <v>40</v>
      </c>
      <c r="C62" s="156"/>
    </row>
    <row r="63" spans="1:11" ht="18.75" customHeight="1">
      <c r="B63" s="156" t="s">
        <v>8</v>
      </c>
      <c r="C63" s="156" t="s">
        <v>0</v>
      </c>
      <c r="D63" s="4" t="s">
        <v>0</v>
      </c>
      <c r="E63" s="4" t="s">
        <v>0</v>
      </c>
      <c r="F63" s="4" t="s">
        <v>0</v>
      </c>
      <c r="G63" s="4" t="s">
        <v>0</v>
      </c>
      <c r="H63" t="s">
        <v>0</v>
      </c>
      <c r="I63" t="s">
        <v>0</v>
      </c>
      <c r="J63" t="s">
        <v>0</v>
      </c>
      <c r="K63" t="s">
        <v>0</v>
      </c>
    </row>
    <row r="64" spans="1:11" ht="58.5" customHeight="1">
      <c r="B64" s="155" t="s">
        <v>41</v>
      </c>
      <c r="C64" s="155" t="s">
        <v>0</v>
      </c>
      <c r="D64" s="4" t="s">
        <v>0</v>
      </c>
      <c r="E64" s="4" t="s">
        <v>0</v>
      </c>
      <c r="F64" s="4" t="s">
        <v>0</v>
      </c>
      <c r="G64" s="4" t="s">
        <v>0</v>
      </c>
      <c r="H64" t="s">
        <v>0</v>
      </c>
      <c r="I64" t="s">
        <v>0</v>
      </c>
      <c r="J64" t="s">
        <v>0</v>
      </c>
      <c r="K64" t="s">
        <v>0</v>
      </c>
    </row>
    <row r="65" spans="2:11" ht="18.75" customHeight="1">
      <c r="B65" s="156" t="s">
        <v>8</v>
      </c>
      <c r="C65" s="156" t="s">
        <v>0</v>
      </c>
      <c r="D65" s="4" t="s">
        <v>0</v>
      </c>
      <c r="E65" s="4" t="s">
        <v>0</v>
      </c>
      <c r="F65" s="4" t="s">
        <v>0</v>
      </c>
      <c r="G65" s="4" t="s">
        <v>0</v>
      </c>
      <c r="H65" t="s">
        <v>0</v>
      </c>
      <c r="I65" t="s">
        <v>0</v>
      </c>
      <c r="J65" t="s">
        <v>0</v>
      </c>
      <c r="K65" t="s">
        <v>0</v>
      </c>
    </row>
    <row r="66" spans="2:11" ht="75.75" customHeight="1">
      <c r="B66" s="156" t="s">
        <v>42</v>
      </c>
      <c r="C66" s="156" t="s">
        <v>0</v>
      </c>
      <c r="D66" s="4" t="s">
        <v>0</v>
      </c>
      <c r="E66" s="4" t="s">
        <v>0</v>
      </c>
      <c r="F66" s="4" t="s">
        <v>0</v>
      </c>
      <c r="G66" s="4" t="s">
        <v>0</v>
      </c>
      <c r="H66" t="s">
        <v>0</v>
      </c>
      <c r="I66" t="s">
        <v>0</v>
      </c>
      <c r="J66" t="s">
        <v>0</v>
      </c>
      <c r="K66" t="s">
        <v>0</v>
      </c>
    </row>
    <row r="67" spans="2:11" ht="18.75" customHeight="1">
      <c r="B67" s="156" t="s">
        <v>8</v>
      </c>
      <c r="C67" s="156" t="s">
        <v>0</v>
      </c>
      <c r="D67" s="4" t="s">
        <v>0</v>
      </c>
      <c r="E67" s="4" t="s">
        <v>0</v>
      </c>
      <c r="F67" s="4" t="s">
        <v>0</v>
      </c>
      <c r="G67" s="4" t="s">
        <v>0</v>
      </c>
      <c r="H67" t="s">
        <v>0</v>
      </c>
      <c r="I67" t="s">
        <v>0</v>
      </c>
      <c r="J67" t="s">
        <v>0</v>
      </c>
      <c r="K67" t="s">
        <v>0</v>
      </c>
    </row>
    <row r="68" spans="2:11" ht="18.75" customHeight="1">
      <c r="B68" s="155" t="s">
        <v>43</v>
      </c>
      <c r="C68" s="155" t="s">
        <v>0</v>
      </c>
      <c r="D68" s="4" t="s">
        <v>0</v>
      </c>
      <c r="E68" s="4" t="s">
        <v>0</v>
      </c>
      <c r="F68" s="4" t="s">
        <v>0</v>
      </c>
      <c r="G68" s="4" t="s">
        <v>0</v>
      </c>
      <c r="H68" t="s">
        <v>0</v>
      </c>
      <c r="I68" t="s">
        <v>0</v>
      </c>
      <c r="J68" t="s">
        <v>0</v>
      </c>
      <c r="K68" t="s">
        <v>0</v>
      </c>
    </row>
    <row r="69" spans="2:11" ht="18.75" customHeight="1">
      <c r="B69" s="156" t="s">
        <v>8</v>
      </c>
      <c r="C69" s="156" t="s">
        <v>0</v>
      </c>
      <c r="D69" s="4" t="s">
        <v>0</v>
      </c>
      <c r="E69" s="4" t="s">
        <v>0</v>
      </c>
      <c r="F69" s="4" t="s">
        <v>0</v>
      </c>
      <c r="G69" s="4" t="s">
        <v>0</v>
      </c>
      <c r="H69" t="s">
        <v>0</v>
      </c>
      <c r="I69" t="s">
        <v>0</v>
      </c>
      <c r="J69" t="s">
        <v>0</v>
      </c>
      <c r="K69" t="s">
        <v>0</v>
      </c>
    </row>
    <row r="70" spans="2:11" ht="18.75" customHeight="1">
      <c r="B70" s="157" t="s">
        <v>300</v>
      </c>
      <c r="C70" s="156" t="s">
        <v>0</v>
      </c>
      <c r="D70" s="4" t="s">
        <v>0</v>
      </c>
      <c r="E70" s="4" t="s">
        <v>0</v>
      </c>
      <c r="F70" s="4" t="s">
        <v>0</v>
      </c>
      <c r="G70" s="4" t="s">
        <v>0</v>
      </c>
      <c r="H70" t="s">
        <v>0</v>
      </c>
      <c r="I70" t="s">
        <v>0</v>
      </c>
      <c r="J70" t="s">
        <v>0</v>
      </c>
      <c r="K70" t="s">
        <v>0</v>
      </c>
    </row>
    <row r="71" spans="2:11" ht="18.75" customHeight="1">
      <c r="B71" s="158" t="s">
        <v>2</v>
      </c>
      <c r="C71" s="158"/>
    </row>
    <row r="72" spans="2:11" ht="18.75" customHeight="1">
      <c r="B72" s="158" t="s">
        <v>2</v>
      </c>
      <c r="C72" s="158"/>
    </row>
    <row r="73" spans="2:11" ht="18.75" customHeight="1">
      <c r="B73" s="158" t="s">
        <v>2</v>
      </c>
      <c r="C73" s="158"/>
    </row>
    <row r="74" spans="2:11" ht="18.75" customHeight="1">
      <c r="B74" s="80" t="s">
        <v>350</v>
      </c>
      <c r="C74" s="112" t="s">
        <v>351</v>
      </c>
    </row>
    <row r="75" spans="2:11" ht="18.75" customHeight="1">
      <c r="B75" s="2" t="s">
        <v>2</v>
      </c>
    </row>
    <row r="76" spans="2:11" ht="18.75" customHeight="1">
      <c r="B76" s="2" t="s">
        <v>5</v>
      </c>
    </row>
    <row r="77" spans="2:11" ht="18.75" customHeight="1">
      <c r="B77" s="61"/>
    </row>
    <row r="78" spans="2:11" ht="18.75" customHeight="1">
      <c r="B78" s="61" t="s">
        <v>4</v>
      </c>
    </row>
    <row r="79" spans="2:11" ht="18.75" customHeight="1">
      <c r="B79" s="6" t="s">
        <v>2</v>
      </c>
    </row>
    <row r="95" spans="2:2" ht="18.75" customHeight="1">
      <c r="B95" s="6"/>
    </row>
  </sheetData>
  <mergeCells count="67">
    <mergeCell ref="B35:C35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43:C43"/>
    <mergeCell ref="B41:C41"/>
    <mergeCell ref="B23:C23"/>
    <mergeCell ref="B24:C24"/>
    <mergeCell ref="B18:C18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7:C37"/>
    <mergeCell ref="B38:C38"/>
    <mergeCell ref="B39:C39"/>
    <mergeCell ref="B40:C40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9:C69"/>
    <mergeCell ref="B70:C70"/>
    <mergeCell ref="B71:C71"/>
    <mergeCell ref="B72:C72"/>
    <mergeCell ref="B73:C73"/>
    <mergeCell ref="B68:C68"/>
    <mergeCell ref="B67:C67"/>
    <mergeCell ref="B56:C56"/>
    <mergeCell ref="B57:C57"/>
    <mergeCell ref="B58:C58"/>
    <mergeCell ref="B62:C62"/>
    <mergeCell ref="B63:C63"/>
    <mergeCell ref="B64:C64"/>
    <mergeCell ref="B65:C65"/>
    <mergeCell ref="B66:C66"/>
    <mergeCell ref="B59:C59"/>
    <mergeCell ref="B60:C60"/>
    <mergeCell ref="B61:C61"/>
    <mergeCell ref="B4:C4"/>
    <mergeCell ref="B1:C1"/>
    <mergeCell ref="B7:C7"/>
    <mergeCell ref="B10:C10"/>
    <mergeCell ref="B11:C11"/>
    <mergeCell ref="B2:C2"/>
  </mergeCells>
  <pageMargins left="1.1811023622047245" right="0.59055118110236227" top="0.78740157480314965" bottom="0.78740157480314965" header="0.31496062992125984" footer="0.31496062992125984"/>
  <pageSetup paperSize="9" fitToHeight="100" orientation="portrait" horizontalDpi="300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D139"/>
  <sheetViews>
    <sheetView showRuler="0" topLeftCell="B1" zoomScaleNormal="100" workbookViewId="0">
      <selection activeCell="C3" sqref="C3:D3"/>
    </sheetView>
  </sheetViews>
  <sheetFormatPr defaultRowHeight="18.75" customHeight="1"/>
  <cols>
    <col min="1" max="1" width="21.42578125" style="4" hidden="1" customWidth="1"/>
    <col min="2" max="2" width="32" style="4" customWidth="1"/>
    <col min="3" max="3" width="36.5703125" style="4" customWidth="1"/>
    <col min="4" max="4" width="21.5703125" style="4" customWidth="1"/>
  </cols>
  <sheetData>
    <row r="1" spans="1:4" ht="18.75" customHeight="1">
      <c r="A1" s="4" t="s">
        <v>44</v>
      </c>
      <c r="B1" s="5" t="s">
        <v>2</v>
      </c>
      <c r="C1" s="160" t="s">
        <v>45</v>
      </c>
      <c r="D1" s="160"/>
    </row>
    <row r="2" spans="1:4" ht="82.5" customHeight="1">
      <c r="B2" s="5" t="s">
        <v>2</v>
      </c>
      <c r="C2" s="160" t="s">
        <v>368</v>
      </c>
      <c r="D2" s="160"/>
    </row>
    <row r="3" spans="1:4" ht="81.75" customHeight="1">
      <c r="A3" s="4" t="s">
        <v>44</v>
      </c>
      <c r="B3" s="5" t="s">
        <v>2</v>
      </c>
      <c r="C3" s="161" t="s">
        <v>367</v>
      </c>
      <c r="D3" s="160"/>
    </row>
    <row r="4" spans="1:4" ht="18.75" customHeight="1">
      <c r="B4" s="152" t="s">
        <v>352</v>
      </c>
      <c r="C4" s="152"/>
      <c r="D4" s="152"/>
    </row>
    <row r="5" spans="1:4" ht="18.75" customHeight="1">
      <c r="B5" s="5" t="s">
        <v>2</v>
      </c>
    </row>
    <row r="6" spans="1:4" ht="31.5" customHeight="1">
      <c r="A6" s="4" t="s">
        <v>46</v>
      </c>
      <c r="B6" s="8" t="s">
        <v>47</v>
      </c>
      <c r="C6" s="8" t="s">
        <v>48</v>
      </c>
      <c r="D6" s="8" t="s">
        <v>49</v>
      </c>
    </row>
    <row r="7" spans="1:4" ht="38.25" customHeight="1">
      <c r="A7" s="4" t="s">
        <v>50</v>
      </c>
      <c r="B7" s="8" t="s">
        <v>51</v>
      </c>
      <c r="C7" s="15" t="s">
        <v>52</v>
      </c>
      <c r="D7" s="9" t="s">
        <v>53</v>
      </c>
    </row>
    <row r="8" spans="1:4" ht="38.25" customHeight="1">
      <c r="A8" s="4" t="s">
        <v>50</v>
      </c>
      <c r="B8" s="8" t="s">
        <v>54</v>
      </c>
      <c r="C8" s="15" t="s">
        <v>55</v>
      </c>
      <c r="D8" s="9" t="s">
        <v>53</v>
      </c>
    </row>
    <row r="9" spans="1:4" ht="58.5" customHeight="1">
      <c r="A9" s="4" t="s">
        <v>50</v>
      </c>
      <c r="B9" s="8" t="s">
        <v>56</v>
      </c>
      <c r="C9" s="15" t="s">
        <v>57</v>
      </c>
      <c r="D9" s="78">
        <f>-'Текст решения'!E16</f>
        <v>-9955.402</v>
      </c>
    </row>
    <row r="10" spans="1:4" ht="65.25" customHeight="1">
      <c r="A10" s="4" t="s">
        <v>50</v>
      </c>
      <c r="B10" s="8" t="s">
        <v>58</v>
      </c>
      <c r="C10" s="15" t="s">
        <v>59</v>
      </c>
      <c r="D10" s="78">
        <f>'Текст решения'!F16</f>
        <v>9955.402</v>
      </c>
    </row>
    <row r="11" spans="1:4" ht="38.25" customHeight="1">
      <c r="C11" s="3"/>
      <c r="D11" s="65"/>
    </row>
    <row r="12" spans="1:4" ht="38.25" customHeight="1">
      <c r="C12" s="3"/>
    </row>
    <row r="13" spans="1:4" ht="38.25" customHeight="1">
      <c r="C13" s="3"/>
    </row>
    <row r="14" spans="1:4" ht="38.25" customHeight="1">
      <c r="C14" s="3"/>
    </row>
    <row r="15" spans="1:4" ht="38.25" customHeight="1">
      <c r="C15" s="3"/>
    </row>
    <row r="16" spans="1:4" ht="38.25" customHeight="1">
      <c r="C16" s="3"/>
    </row>
    <row r="17" spans="3:3" ht="38.25" customHeight="1">
      <c r="C17" s="3"/>
    </row>
    <row r="18" spans="3:3" ht="38.25" customHeight="1">
      <c r="C18" s="3"/>
    </row>
    <row r="19" spans="3:3" ht="38.25" customHeight="1">
      <c r="C19" s="3"/>
    </row>
    <row r="20" spans="3:3" ht="38.25" customHeight="1">
      <c r="C20" s="3"/>
    </row>
    <row r="21" spans="3:3" ht="38.25" customHeight="1">
      <c r="C21" s="3"/>
    </row>
    <row r="22" spans="3:3" ht="38.25" customHeight="1">
      <c r="C22" s="3"/>
    </row>
    <row r="23" spans="3:3" ht="38.25" customHeight="1">
      <c r="C23" s="3"/>
    </row>
    <row r="24" spans="3:3" ht="38.25" customHeight="1">
      <c r="C24" s="3"/>
    </row>
    <row r="25" spans="3:3" ht="38.25" customHeight="1">
      <c r="C25" s="3"/>
    </row>
    <row r="26" spans="3:3" ht="38.25" customHeight="1">
      <c r="C26" s="3"/>
    </row>
    <row r="27" spans="3:3" ht="38.25" customHeight="1">
      <c r="C27" s="3"/>
    </row>
    <row r="28" spans="3:3" ht="38.25" customHeight="1">
      <c r="C28" s="3"/>
    </row>
    <row r="29" spans="3:3" ht="38.25" customHeight="1">
      <c r="C29" s="3"/>
    </row>
    <row r="30" spans="3:3" ht="38.25" customHeight="1">
      <c r="C30" s="3"/>
    </row>
    <row r="31" spans="3:3" ht="38.25" customHeight="1">
      <c r="C31" s="3"/>
    </row>
    <row r="32" spans="3:3" ht="38.25" customHeight="1">
      <c r="C32" s="3"/>
    </row>
    <row r="33" spans="3:3" ht="38.25" customHeight="1">
      <c r="C33" s="3"/>
    </row>
    <row r="34" spans="3:3" ht="38.25" customHeight="1">
      <c r="C34" s="3"/>
    </row>
    <row r="35" spans="3:3" ht="38.25" customHeight="1">
      <c r="C35" s="3"/>
    </row>
    <row r="36" spans="3:3" ht="38.25" customHeight="1">
      <c r="C36" s="3"/>
    </row>
    <row r="37" spans="3:3" ht="38.25" customHeight="1">
      <c r="C37" s="3"/>
    </row>
    <row r="38" spans="3:3" ht="38.25" customHeight="1">
      <c r="C38" s="3"/>
    </row>
    <row r="39" spans="3:3" ht="38.25" customHeight="1">
      <c r="C39" s="3"/>
    </row>
    <row r="40" spans="3:3" ht="38.25" customHeight="1">
      <c r="C40" s="3"/>
    </row>
    <row r="41" spans="3:3" ht="38.25" customHeight="1">
      <c r="C41" s="3"/>
    </row>
    <row r="42" spans="3:3" ht="38.25" customHeight="1">
      <c r="C42" s="3"/>
    </row>
    <row r="43" spans="3:3" ht="38.25" customHeight="1">
      <c r="C43" s="3"/>
    </row>
    <row r="44" spans="3:3" ht="38.25" customHeight="1">
      <c r="C44" s="3"/>
    </row>
    <row r="45" spans="3:3" ht="38.25" customHeight="1">
      <c r="C45" s="3"/>
    </row>
    <row r="46" spans="3:3" ht="38.25" customHeight="1">
      <c r="C46" s="3"/>
    </row>
    <row r="47" spans="3:3" ht="38.25" customHeight="1">
      <c r="C47" s="3"/>
    </row>
    <row r="48" spans="3:3" ht="38.25" customHeight="1">
      <c r="C48" s="3"/>
    </row>
    <row r="49" spans="3:3" ht="38.25" customHeight="1">
      <c r="C49" s="3"/>
    </row>
    <row r="50" spans="3:3" ht="38.25" customHeight="1">
      <c r="C50" s="3"/>
    </row>
    <row r="51" spans="3:3" ht="38.25" customHeight="1">
      <c r="C51" s="3"/>
    </row>
    <row r="52" spans="3:3" ht="38.25" customHeight="1">
      <c r="C52" s="3"/>
    </row>
    <row r="53" spans="3:3" ht="38.25" customHeight="1">
      <c r="C53" s="3"/>
    </row>
    <row r="54" spans="3:3" ht="38.25" customHeight="1">
      <c r="C54" s="3"/>
    </row>
    <row r="55" spans="3:3" ht="38.25" customHeight="1">
      <c r="C55" s="3"/>
    </row>
    <row r="56" spans="3:3" ht="38.25" customHeight="1">
      <c r="C56" s="3"/>
    </row>
    <row r="57" spans="3:3" ht="38.25" customHeight="1">
      <c r="C57" s="3"/>
    </row>
    <row r="58" spans="3:3" ht="38.25" customHeight="1">
      <c r="C58" s="3"/>
    </row>
    <row r="59" spans="3:3" ht="38.25" customHeight="1">
      <c r="C59" s="3"/>
    </row>
    <row r="60" spans="3:3" ht="38.25" customHeight="1">
      <c r="C60" s="3"/>
    </row>
    <row r="61" spans="3:3" ht="38.25" customHeight="1">
      <c r="C61" s="3"/>
    </row>
    <row r="62" spans="3:3" ht="38.25" customHeight="1">
      <c r="C62" s="3"/>
    </row>
    <row r="63" spans="3:3" ht="38.25" customHeight="1">
      <c r="C63" s="3"/>
    </row>
    <row r="64" spans="3:3" ht="38.25" customHeight="1">
      <c r="C64" s="3"/>
    </row>
    <row r="65" spans="3:3" ht="38.25" customHeight="1">
      <c r="C65" s="3"/>
    </row>
    <row r="66" spans="3:3" ht="38.25" customHeight="1">
      <c r="C66" s="3"/>
    </row>
    <row r="67" spans="3:3" ht="38.25" customHeight="1">
      <c r="C67" s="3"/>
    </row>
    <row r="68" spans="3:3" ht="38.25" customHeight="1">
      <c r="C68" s="3"/>
    </row>
    <row r="69" spans="3:3" ht="38.25" customHeight="1">
      <c r="C69" s="3"/>
    </row>
    <row r="70" spans="3:3" ht="38.25" customHeight="1">
      <c r="C70" s="3"/>
    </row>
    <row r="71" spans="3:3" ht="38.25" customHeight="1">
      <c r="C71" s="3"/>
    </row>
    <row r="72" spans="3:3" ht="38.25" customHeight="1">
      <c r="C72" s="3"/>
    </row>
    <row r="73" spans="3:3" ht="38.25" customHeight="1">
      <c r="C73" s="3"/>
    </row>
    <row r="74" spans="3:3" ht="38.25" customHeight="1">
      <c r="C74" s="3"/>
    </row>
    <row r="75" spans="3:3" ht="38.25" customHeight="1">
      <c r="C75" s="3"/>
    </row>
    <row r="76" spans="3:3" ht="38.25" customHeight="1">
      <c r="C76" s="3"/>
    </row>
    <row r="77" spans="3:3" ht="38.25" customHeight="1">
      <c r="C77" s="3"/>
    </row>
    <row r="78" spans="3:3" ht="38.25" customHeight="1">
      <c r="C78" s="3"/>
    </row>
    <row r="79" spans="3:3" ht="38.25" customHeight="1">
      <c r="C79" s="3"/>
    </row>
    <row r="80" spans="3:3" ht="38.25" customHeight="1">
      <c r="C80" s="3"/>
    </row>
    <row r="81" spans="3:3" ht="38.25" customHeight="1">
      <c r="C81" s="3"/>
    </row>
    <row r="82" spans="3:3" ht="38.25" customHeight="1">
      <c r="C82" s="3"/>
    </row>
    <row r="83" spans="3:3" ht="38.25" customHeight="1">
      <c r="C83" s="3"/>
    </row>
    <row r="84" spans="3:3" ht="38.25" customHeight="1">
      <c r="C84" s="3"/>
    </row>
    <row r="85" spans="3:3" ht="38.25" customHeight="1">
      <c r="C85" s="3"/>
    </row>
    <row r="86" spans="3:3" ht="38.25" customHeight="1">
      <c r="C86" s="3"/>
    </row>
    <row r="87" spans="3:3" ht="38.25" customHeight="1">
      <c r="C87" s="3"/>
    </row>
    <row r="88" spans="3:3" ht="38.25" customHeight="1">
      <c r="C88" s="3"/>
    </row>
    <row r="89" spans="3:3" ht="38.25" customHeight="1">
      <c r="C89" s="3"/>
    </row>
    <row r="90" spans="3:3" ht="38.25" customHeight="1">
      <c r="C90" s="3"/>
    </row>
    <row r="91" spans="3:3" ht="38.25" customHeight="1">
      <c r="C91" s="3"/>
    </row>
    <row r="92" spans="3:3" ht="38.25" customHeight="1">
      <c r="C92" s="3"/>
    </row>
    <row r="93" spans="3:3" ht="38.25" customHeight="1">
      <c r="C93" s="3"/>
    </row>
    <row r="94" spans="3:3" ht="38.25" customHeight="1">
      <c r="C94" s="3"/>
    </row>
    <row r="95" spans="3:3" ht="38.25" customHeight="1">
      <c r="C95" s="3"/>
    </row>
    <row r="96" spans="3:3" ht="38.25" customHeight="1">
      <c r="C96" s="3"/>
    </row>
    <row r="97" spans="3:3" ht="38.25" customHeight="1">
      <c r="C97" s="3"/>
    </row>
    <row r="98" spans="3:3" ht="38.25" customHeight="1">
      <c r="C98" s="3"/>
    </row>
    <row r="99" spans="3:3" ht="38.25" customHeight="1">
      <c r="C99" s="3"/>
    </row>
    <row r="100" spans="3:3" ht="38.25" customHeight="1">
      <c r="C100" s="3"/>
    </row>
    <row r="101" spans="3:3" ht="38.25" customHeight="1">
      <c r="C101" s="3"/>
    </row>
    <row r="102" spans="3:3" ht="38.25" customHeight="1">
      <c r="C102" s="3"/>
    </row>
    <row r="103" spans="3:3" ht="38.25" customHeight="1">
      <c r="C103" s="3"/>
    </row>
    <row r="104" spans="3:3" ht="38.25" customHeight="1">
      <c r="C104" s="3"/>
    </row>
    <row r="105" spans="3:3" ht="38.25" customHeight="1">
      <c r="C105" s="3"/>
    </row>
    <row r="106" spans="3:3" ht="38.25" customHeight="1">
      <c r="C106" s="3"/>
    </row>
    <row r="107" spans="3:3" ht="38.25" customHeight="1">
      <c r="C107" s="3"/>
    </row>
    <row r="108" spans="3:3" ht="38.25" customHeight="1">
      <c r="C108" s="3"/>
    </row>
    <row r="109" spans="3:3" ht="18.75" customHeight="1">
      <c r="C109" s="3"/>
    </row>
    <row r="110" spans="3:3" ht="18.75" customHeight="1">
      <c r="C110" s="3"/>
    </row>
    <row r="111" spans="3:3" ht="18.75" customHeight="1">
      <c r="C111" s="3"/>
    </row>
    <row r="112" spans="3:3" ht="18.75" customHeight="1">
      <c r="C112" s="3"/>
    </row>
    <row r="113" spans="3:3" ht="18.75" customHeight="1">
      <c r="C113" s="3"/>
    </row>
    <row r="114" spans="3:3" ht="18.75" customHeight="1">
      <c r="C114" s="3"/>
    </row>
    <row r="115" spans="3:3" ht="18.75" customHeight="1">
      <c r="C115" s="3"/>
    </row>
    <row r="116" spans="3:3" ht="18.75" customHeight="1">
      <c r="C116" s="3"/>
    </row>
    <row r="117" spans="3:3" ht="18.75" customHeight="1">
      <c r="C117" s="3"/>
    </row>
    <row r="118" spans="3:3" ht="18.75" customHeight="1">
      <c r="C118" s="3"/>
    </row>
    <row r="119" spans="3:3" ht="18.75" customHeight="1">
      <c r="C119" s="3"/>
    </row>
    <row r="120" spans="3:3" ht="18.75" customHeight="1">
      <c r="C120" s="3"/>
    </row>
    <row r="121" spans="3:3" ht="18.75" customHeight="1">
      <c r="C121" s="3"/>
    </row>
    <row r="122" spans="3:3" ht="18.75" customHeight="1">
      <c r="C122" s="3"/>
    </row>
    <row r="123" spans="3:3" ht="18.75" customHeight="1">
      <c r="C123" s="3"/>
    </row>
    <row r="124" spans="3:3" ht="18.75" customHeight="1">
      <c r="C124" s="3"/>
    </row>
    <row r="125" spans="3:3" ht="18.75" customHeight="1">
      <c r="C125" s="3"/>
    </row>
    <row r="126" spans="3:3" ht="18.75" customHeight="1">
      <c r="C126" s="3"/>
    </row>
    <row r="127" spans="3:3" ht="18.75" customHeight="1">
      <c r="C127" s="3"/>
    </row>
    <row r="128" spans="3:3" ht="18.75" customHeight="1">
      <c r="C128" s="3"/>
    </row>
    <row r="129" spans="3:3" ht="18.75" customHeight="1">
      <c r="C129" s="3"/>
    </row>
    <row r="130" spans="3:3" ht="18.75" customHeight="1">
      <c r="C130" s="3"/>
    </row>
    <row r="131" spans="3:3" ht="18.75" customHeight="1">
      <c r="C131" s="3"/>
    </row>
    <row r="132" spans="3:3" ht="18.75" customHeight="1">
      <c r="C132" s="3"/>
    </row>
    <row r="133" spans="3:3" ht="18.75" customHeight="1">
      <c r="C133" s="3"/>
    </row>
    <row r="134" spans="3:3" ht="18.75" customHeight="1">
      <c r="C134" s="3"/>
    </row>
    <row r="135" spans="3:3" ht="18.75" customHeight="1">
      <c r="C135" s="3"/>
    </row>
    <row r="136" spans="3:3" ht="18.75" customHeight="1">
      <c r="C136" s="3"/>
    </row>
    <row r="137" spans="3:3" ht="18.75" customHeight="1">
      <c r="C137" s="3"/>
    </row>
    <row r="138" spans="3:3" ht="18.75" customHeight="1">
      <c r="C138" s="3"/>
    </row>
    <row r="139" spans="3:3" ht="18.75" customHeight="1">
      <c r="C139" s="3"/>
    </row>
  </sheetData>
  <mergeCells count="4">
    <mergeCell ref="C1:D1"/>
    <mergeCell ref="C2:D2"/>
    <mergeCell ref="C3:D3"/>
    <mergeCell ref="B4:D4"/>
  </mergeCells>
  <pageMargins left="0.70866141732283472" right="0" top="0.74803149606299213" bottom="0.74803149606299213" header="0.31496062992125984" footer="0.31496062992125984"/>
  <pageSetup paperSize="9" fitToHeight="10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showRuler="0" topLeftCell="B1" zoomScaleNormal="100" workbookViewId="0">
      <selection activeCell="B2" sqref="B2"/>
    </sheetView>
  </sheetViews>
  <sheetFormatPr defaultRowHeight="18.75" customHeight="1"/>
  <cols>
    <col min="1" max="1" width="35.140625" style="4" hidden="1" customWidth="1"/>
    <col min="2" max="2" width="44.7109375" style="7" customWidth="1"/>
    <col min="3" max="3" width="20.5703125" style="7" customWidth="1"/>
    <col min="4" max="4" width="17.85546875" style="1" customWidth="1"/>
  </cols>
  <sheetData>
    <row r="1" spans="1:4" ht="18.75" customHeight="1">
      <c r="A1" s="4" t="s">
        <v>44</v>
      </c>
      <c r="B1" s="7" t="s">
        <v>2</v>
      </c>
      <c r="C1" s="165" t="s">
        <v>60</v>
      </c>
      <c r="D1" s="165"/>
    </row>
    <row r="2" spans="1:4" ht="173.25" customHeight="1">
      <c r="A2" s="4" t="s">
        <v>44</v>
      </c>
      <c r="B2" s="7" t="s">
        <v>2</v>
      </c>
      <c r="C2" s="166" t="s">
        <v>369</v>
      </c>
      <c r="D2" s="165"/>
    </row>
    <row r="3" spans="1:4" ht="18.75" customHeight="1">
      <c r="A3" s="4" t="s">
        <v>44</v>
      </c>
      <c r="B3" s="7" t="s">
        <v>2</v>
      </c>
      <c r="C3" s="2"/>
    </row>
    <row r="4" spans="1:4" ht="18.75" customHeight="1">
      <c r="B4" s="152" t="s">
        <v>353</v>
      </c>
      <c r="C4" s="152"/>
      <c r="D4" s="152"/>
    </row>
    <row r="5" spans="1:4" ht="18.75" customHeight="1">
      <c r="B5" s="7" t="s">
        <v>2</v>
      </c>
      <c r="C5" s="2"/>
    </row>
    <row r="6" spans="1:4" ht="47.25" customHeight="1">
      <c r="A6" s="4" t="s">
        <v>46</v>
      </c>
      <c r="B6" s="167" t="s">
        <v>61</v>
      </c>
      <c r="C6" s="168"/>
      <c r="D6" s="8" t="s">
        <v>62</v>
      </c>
    </row>
    <row r="7" spans="1:4" ht="34.5" customHeight="1">
      <c r="A7" s="4" t="s">
        <v>46</v>
      </c>
      <c r="B7" s="163" t="s">
        <v>63</v>
      </c>
      <c r="C7" s="169"/>
      <c r="D7" s="164"/>
    </row>
    <row r="8" spans="1:4" ht="31.5" customHeight="1">
      <c r="A8" s="4" t="s">
        <v>46</v>
      </c>
      <c r="B8" s="163" t="s">
        <v>64</v>
      </c>
      <c r="C8" s="164"/>
      <c r="D8" s="9">
        <v>100</v>
      </c>
    </row>
    <row r="9" spans="1:4" ht="18.75" customHeight="1">
      <c r="A9" s="4" t="s">
        <v>46</v>
      </c>
      <c r="B9" s="162" t="s">
        <v>65</v>
      </c>
      <c r="C9" s="162"/>
      <c r="D9" s="162"/>
    </row>
    <row r="10" spans="1:4" ht="33.75" customHeight="1">
      <c r="A10" s="4" t="s">
        <v>46</v>
      </c>
      <c r="B10" s="163" t="s">
        <v>66</v>
      </c>
      <c r="C10" s="164"/>
      <c r="D10" s="9">
        <v>100</v>
      </c>
    </row>
    <row r="11" spans="1:4" ht="34.5" customHeight="1">
      <c r="A11" s="4" t="s">
        <v>46</v>
      </c>
      <c r="B11" s="163" t="s">
        <v>67</v>
      </c>
      <c r="C11" s="164"/>
      <c r="D11" s="9">
        <v>100</v>
      </c>
    </row>
    <row r="12" spans="1:4" ht="18.75" customHeight="1">
      <c r="A12" s="4" t="s">
        <v>46</v>
      </c>
      <c r="B12" s="163" t="s">
        <v>68</v>
      </c>
      <c r="C12" s="164"/>
      <c r="D12" s="9">
        <v>100</v>
      </c>
    </row>
    <row r="13" spans="1:4" ht="18.75" customHeight="1">
      <c r="A13" s="4" t="s">
        <v>46</v>
      </c>
      <c r="B13" s="162" t="s">
        <v>69</v>
      </c>
      <c r="C13" s="162"/>
      <c r="D13" s="162"/>
    </row>
    <row r="14" spans="1:4" ht="33" customHeight="1">
      <c r="A14" s="4" t="s">
        <v>46</v>
      </c>
      <c r="B14" s="163" t="s">
        <v>70</v>
      </c>
      <c r="C14" s="164"/>
      <c r="D14" s="9">
        <v>100</v>
      </c>
    </row>
    <row r="15" spans="1:4" ht="18.75" customHeight="1">
      <c r="A15" s="4" t="s">
        <v>46</v>
      </c>
      <c r="B15" s="162" t="s">
        <v>71</v>
      </c>
      <c r="C15" s="162"/>
      <c r="D15" s="162"/>
    </row>
    <row r="16" spans="1:4" ht="34.5" customHeight="1">
      <c r="A16" s="4" t="s">
        <v>46</v>
      </c>
      <c r="B16" s="163" t="s">
        <v>72</v>
      </c>
      <c r="C16" s="164"/>
      <c r="D16" s="9">
        <v>100</v>
      </c>
    </row>
    <row r="17" spans="1:4" ht="18.75" customHeight="1">
      <c r="A17" s="4" t="s">
        <v>46</v>
      </c>
      <c r="B17" s="162" t="s">
        <v>73</v>
      </c>
      <c r="C17" s="162"/>
      <c r="D17" s="162"/>
    </row>
    <row r="18" spans="1:4" ht="18.75" customHeight="1">
      <c r="A18" s="4" t="s">
        <v>46</v>
      </c>
      <c r="B18" s="163" t="s">
        <v>74</v>
      </c>
      <c r="C18" s="164"/>
      <c r="D18" s="9">
        <v>100</v>
      </c>
    </row>
    <row r="19" spans="1:4" ht="18.75" customHeight="1">
      <c r="A19" s="4" t="s">
        <v>46</v>
      </c>
      <c r="B19" s="163" t="s">
        <v>75</v>
      </c>
      <c r="C19" s="164"/>
      <c r="D19" s="9">
        <v>100</v>
      </c>
    </row>
    <row r="20" spans="1:4" ht="32.25" customHeight="1">
      <c r="A20" s="4" t="s">
        <v>46</v>
      </c>
      <c r="B20" s="163" t="s">
        <v>76</v>
      </c>
      <c r="C20" s="164"/>
      <c r="D20" s="9">
        <v>100</v>
      </c>
    </row>
  </sheetData>
  <mergeCells count="18">
    <mergeCell ref="B20:C20"/>
    <mergeCell ref="C1:D1"/>
    <mergeCell ref="C2:D2"/>
    <mergeCell ref="B6:C6"/>
    <mergeCell ref="B8:C8"/>
    <mergeCell ref="B10:C10"/>
    <mergeCell ref="B11:C11"/>
    <mergeCell ref="B12:C12"/>
    <mergeCell ref="B14:C14"/>
    <mergeCell ref="B4:D4"/>
    <mergeCell ref="B17:D17"/>
    <mergeCell ref="B7:D7"/>
    <mergeCell ref="B9:D9"/>
    <mergeCell ref="B13:D13"/>
    <mergeCell ref="B15:D15"/>
    <mergeCell ref="B16:C16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48"/>
  <sheetViews>
    <sheetView showRuler="0" topLeftCell="B1" zoomScaleNormal="100" workbookViewId="0">
      <selection activeCell="D2" sqref="D2"/>
    </sheetView>
  </sheetViews>
  <sheetFormatPr defaultRowHeight="18.75" customHeight="1"/>
  <cols>
    <col min="1" max="1" width="12.7109375" style="4" hidden="1" customWidth="1"/>
    <col min="2" max="2" width="8.140625" style="4" customWidth="1"/>
    <col min="3" max="3" width="29.28515625" style="4" customWidth="1"/>
    <col min="4" max="4" width="47.140625" style="4" customWidth="1"/>
  </cols>
  <sheetData>
    <row r="1" spans="1:4" ht="18.75" customHeight="1">
      <c r="A1" s="4" t="s">
        <v>44</v>
      </c>
      <c r="B1" s="5" t="s">
        <v>2</v>
      </c>
      <c r="C1" s="4" t="s">
        <v>2</v>
      </c>
      <c r="D1" s="12" t="s">
        <v>77</v>
      </c>
    </row>
    <row r="2" spans="1:4" ht="173.25" customHeight="1">
      <c r="A2" s="4" t="s">
        <v>44</v>
      </c>
      <c r="B2" s="5" t="s">
        <v>2</v>
      </c>
      <c r="C2" s="4" t="s">
        <v>2</v>
      </c>
      <c r="D2" s="113" t="s">
        <v>370</v>
      </c>
    </row>
    <row r="3" spans="1:4" ht="18.75" customHeight="1">
      <c r="A3" s="4" t="s">
        <v>44</v>
      </c>
      <c r="B3" s="6" t="s">
        <v>2</v>
      </c>
    </row>
    <row r="4" spans="1:4" ht="18.75" customHeight="1">
      <c r="B4" s="152" t="s">
        <v>78</v>
      </c>
      <c r="C4" s="152"/>
      <c r="D4" s="152"/>
    </row>
    <row r="5" spans="1:4" ht="18.75" customHeight="1">
      <c r="B5" s="6" t="s">
        <v>2</v>
      </c>
    </row>
    <row r="6" spans="1:4" ht="31.5" customHeight="1">
      <c r="A6" s="4" t="s">
        <v>46</v>
      </c>
      <c r="B6" s="8" t="s">
        <v>79</v>
      </c>
      <c r="C6" s="9" t="s">
        <v>47</v>
      </c>
      <c r="D6" s="9" t="s">
        <v>80</v>
      </c>
    </row>
    <row r="7" spans="1:4" ht="18.75" customHeight="1">
      <c r="A7" s="4" t="s">
        <v>44</v>
      </c>
      <c r="B7" s="8">
        <v>1</v>
      </c>
      <c r="C7" s="9">
        <v>2</v>
      </c>
      <c r="D7" s="9">
        <v>3</v>
      </c>
    </row>
    <row r="8" spans="1:4" ht="180.75" customHeight="1">
      <c r="A8" s="4" t="s">
        <v>50</v>
      </c>
      <c r="B8" s="8" t="s">
        <v>81</v>
      </c>
      <c r="C8" s="11" t="s">
        <v>82</v>
      </c>
      <c r="D8" s="19" t="s">
        <v>83</v>
      </c>
    </row>
    <row r="9" spans="1:4" ht="126.75" customHeight="1">
      <c r="A9" s="4" t="s">
        <v>50</v>
      </c>
      <c r="B9" s="8" t="s">
        <v>81</v>
      </c>
      <c r="C9" s="11" t="s">
        <v>84</v>
      </c>
      <c r="D9" s="19" t="s">
        <v>85</v>
      </c>
    </row>
    <row r="10" spans="1:4" ht="111.75" customHeight="1">
      <c r="A10" s="4" t="s">
        <v>50</v>
      </c>
      <c r="B10" s="8" t="s">
        <v>81</v>
      </c>
      <c r="C10" s="11" t="s">
        <v>86</v>
      </c>
      <c r="D10" s="19" t="s">
        <v>87</v>
      </c>
    </row>
    <row r="11" spans="1:4" ht="63" customHeight="1">
      <c r="A11" s="4" t="s">
        <v>50</v>
      </c>
      <c r="B11" s="8" t="s">
        <v>81</v>
      </c>
      <c r="C11" s="11" t="s">
        <v>88</v>
      </c>
      <c r="D11" s="19" t="s">
        <v>89</v>
      </c>
    </row>
    <row r="12" spans="1:4" ht="45" customHeight="1">
      <c r="A12" s="4" t="s">
        <v>50</v>
      </c>
      <c r="B12" s="8" t="s">
        <v>81</v>
      </c>
      <c r="C12" s="11" t="s">
        <v>90</v>
      </c>
      <c r="D12" s="19" t="s">
        <v>91</v>
      </c>
    </row>
    <row r="13" spans="1:4" ht="177.75" customHeight="1">
      <c r="A13" s="4" t="s">
        <v>50</v>
      </c>
      <c r="B13" s="8" t="s">
        <v>81</v>
      </c>
      <c r="C13" s="11" t="s">
        <v>92</v>
      </c>
      <c r="D13" s="19" t="s">
        <v>93</v>
      </c>
    </row>
    <row r="14" spans="1:4" ht="129.75" customHeight="1">
      <c r="A14" s="4" t="s">
        <v>50</v>
      </c>
      <c r="B14" s="8" t="s">
        <v>81</v>
      </c>
      <c r="C14" s="11" t="s">
        <v>94</v>
      </c>
      <c r="D14" s="19" t="s">
        <v>95</v>
      </c>
    </row>
    <row r="15" spans="1:4" ht="134.25" customHeight="1">
      <c r="A15" s="4" t="s">
        <v>50</v>
      </c>
      <c r="B15" s="8" t="s">
        <v>81</v>
      </c>
      <c r="C15" s="11" t="s">
        <v>96</v>
      </c>
      <c r="D15" s="19" t="s">
        <v>97</v>
      </c>
    </row>
    <row r="16" spans="1:4" ht="82.5" customHeight="1">
      <c r="A16" s="4" t="s">
        <v>50</v>
      </c>
      <c r="B16" s="8" t="s">
        <v>81</v>
      </c>
      <c r="C16" s="11" t="s">
        <v>98</v>
      </c>
      <c r="D16" s="19" t="s">
        <v>99</v>
      </c>
    </row>
    <row r="17" spans="1:4" ht="51" customHeight="1">
      <c r="A17" s="4" t="s">
        <v>50</v>
      </c>
      <c r="B17" s="8" t="s">
        <v>81</v>
      </c>
      <c r="C17" s="11" t="s">
        <v>100</v>
      </c>
      <c r="D17" s="19" t="s">
        <v>101</v>
      </c>
    </row>
    <row r="18" spans="1:4" ht="41.25" customHeight="1">
      <c r="A18" s="4" t="s">
        <v>50</v>
      </c>
      <c r="B18" s="18" t="s">
        <v>255</v>
      </c>
      <c r="C18" s="18" t="s">
        <v>258</v>
      </c>
      <c r="D18" s="21" t="s">
        <v>361</v>
      </c>
    </row>
    <row r="19" spans="1:4" ht="96.75" customHeight="1">
      <c r="A19" s="4" t="s">
        <v>50</v>
      </c>
      <c r="B19" s="8" t="s">
        <v>81</v>
      </c>
      <c r="C19" s="11" t="s">
        <v>102</v>
      </c>
      <c r="D19" s="19" t="s">
        <v>103</v>
      </c>
    </row>
    <row r="20" spans="1:4" ht="106.5" customHeight="1">
      <c r="A20" s="4" t="s">
        <v>50</v>
      </c>
      <c r="B20" s="8" t="s">
        <v>81</v>
      </c>
      <c r="C20" s="11" t="s">
        <v>104</v>
      </c>
      <c r="D20" s="19" t="s">
        <v>105</v>
      </c>
    </row>
    <row r="21" spans="1:4" ht="117" customHeight="1">
      <c r="A21" s="4" t="s">
        <v>50</v>
      </c>
      <c r="B21" s="8" t="s">
        <v>81</v>
      </c>
      <c r="C21" s="11" t="s">
        <v>106</v>
      </c>
      <c r="D21" s="19" t="s">
        <v>107</v>
      </c>
    </row>
    <row r="22" spans="1:4" ht="102" customHeight="1">
      <c r="A22" s="4" t="s">
        <v>50</v>
      </c>
      <c r="B22" s="8" t="s">
        <v>81</v>
      </c>
      <c r="C22" s="11" t="s">
        <v>108</v>
      </c>
      <c r="D22" s="19" t="s">
        <v>109</v>
      </c>
    </row>
    <row r="23" spans="1:4" ht="61.5" customHeight="1">
      <c r="A23" s="4" t="s">
        <v>50</v>
      </c>
      <c r="B23" s="8" t="s">
        <v>81</v>
      </c>
      <c r="C23" s="11" t="s">
        <v>110</v>
      </c>
      <c r="D23" s="19" t="s">
        <v>111</v>
      </c>
    </row>
    <row r="24" spans="1:4" ht="66" customHeight="1">
      <c r="A24" s="4" t="s">
        <v>50</v>
      </c>
      <c r="B24" s="8" t="s">
        <v>81</v>
      </c>
      <c r="C24" s="11" t="s">
        <v>112</v>
      </c>
      <c r="D24" s="19" t="s">
        <v>113</v>
      </c>
    </row>
    <row r="25" spans="1:4" ht="65.25" customHeight="1">
      <c r="A25" s="4" t="s">
        <v>50</v>
      </c>
      <c r="B25" s="8" t="s">
        <v>81</v>
      </c>
      <c r="C25" s="11" t="s">
        <v>114</v>
      </c>
      <c r="D25" s="19" t="s">
        <v>115</v>
      </c>
    </row>
    <row r="26" spans="1:4" ht="46.5" customHeight="1">
      <c r="A26" s="4" t="s">
        <v>50</v>
      </c>
      <c r="B26" s="8" t="s">
        <v>81</v>
      </c>
      <c r="C26" s="11" t="s">
        <v>116</v>
      </c>
      <c r="D26" s="19" t="s">
        <v>117</v>
      </c>
    </row>
    <row r="27" spans="1:4" ht="114.75" customHeight="1">
      <c r="A27" s="4" t="s">
        <v>50</v>
      </c>
      <c r="B27" s="8" t="s">
        <v>81</v>
      </c>
      <c r="C27" s="11" t="s">
        <v>118</v>
      </c>
      <c r="D27" s="19" t="s">
        <v>119</v>
      </c>
    </row>
    <row r="28" spans="1:4" ht="60.75" customHeight="1">
      <c r="A28" s="4" t="s">
        <v>50</v>
      </c>
      <c r="B28" s="8" t="s">
        <v>81</v>
      </c>
      <c r="C28" s="11" t="s">
        <v>120</v>
      </c>
      <c r="D28" s="19" t="s">
        <v>121</v>
      </c>
    </row>
    <row r="29" spans="1:4" ht="116.25" customHeight="1">
      <c r="A29" s="4" t="s">
        <v>50</v>
      </c>
      <c r="B29" s="8" t="s">
        <v>81</v>
      </c>
      <c r="C29" s="11" t="s">
        <v>122</v>
      </c>
      <c r="D29" s="19" t="s">
        <v>123</v>
      </c>
    </row>
    <row r="30" spans="1:4" ht="62.25" customHeight="1">
      <c r="A30" s="4" t="s">
        <v>50</v>
      </c>
      <c r="B30" s="8" t="s">
        <v>81</v>
      </c>
      <c r="C30" s="11" t="s">
        <v>124</v>
      </c>
      <c r="D30" s="19" t="s">
        <v>125</v>
      </c>
    </row>
    <row r="31" spans="1:4" ht="60.75" customHeight="1">
      <c r="A31" s="4" t="s">
        <v>50</v>
      </c>
      <c r="B31" s="8" t="s">
        <v>81</v>
      </c>
      <c r="C31" s="11" t="s">
        <v>126</v>
      </c>
      <c r="D31" s="19" t="s">
        <v>127</v>
      </c>
    </row>
    <row r="32" spans="1:4" ht="75" customHeight="1">
      <c r="A32" s="4" t="s">
        <v>50</v>
      </c>
      <c r="B32" s="8" t="s">
        <v>81</v>
      </c>
      <c r="C32" s="11" t="s">
        <v>128</v>
      </c>
      <c r="D32" s="19" t="s">
        <v>129</v>
      </c>
    </row>
    <row r="33" spans="1:4" ht="63.75" customHeight="1">
      <c r="A33" s="4" t="s">
        <v>50</v>
      </c>
      <c r="B33" s="8" t="s">
        <v>81</v>
      </c>
      <c r="C33" s="11" t="s">
        <v>130</v>
      </c>
      <c r="D33" s="19" t="s">
        <v>131</v>
      </c>
    </row>
    <row r="34" spans="1:4" ht="46.5" customHeight="1">
      <c r="A34" s="4" t="s">
        <v>50</v>
      </c>
      <c r="B34" s="8" t="s">
        <v>81</v>
      </c>
      <c r="C34" s="11" t="s">
        <v>132</v>
      </c>
      <c r="D34" s="19" t="s">
        <v>133</v>
      </c>
    </row>
    <row r="35" spans="1:4" ht="42" customHeight="1">
      <c r="A35" s="4" t="s">
        <v>50</v>
      </c>
      <c r="B35" s="8" t="s">
        <v>81</v>
      </c>
      <c r="C35" s="11" t="s">
        <v>134</v>
      </c>
      <c r="D35" s="19" t="s">
        <v>135</v>
      </c>
    </row>
    <row r="36" spans="1:4" ht="72.75" customHeight="1">
      <c r="A36" s="4" t="s">
        <v>50</v>
      </c>
      <c r="B36" s="53" t="s">
        <v>255</v>
      </c>
      <c r="C36" s="18" t="s">
        <v>293</v>
      </c>
      <c r="D36" s="21" t="s">
        <v>294</v>
      </c>
    </row>
    <row r="37" spans="1:4" ht="66.75" customHeight="1">
      <c r="A37" s="4" t="s">
        <v>50</v>
      </c>
      <c r="B37" s="8" t="s">
        <v>81</v>
      </c>
      <c r="C37" s="11" t="s">
        <v>136</v>
      </c>
      <c r="D37" s="19" t="s">
        <v>137</v>
      </c>
    </row>
    <row r="38" spans="1:4" ht="57.75" customHeight="1">
      <c r="A38" s="4" t="s">
        <v>50</v>
      </c>
      <c r="B38" s="8" t="s">
        <v>81</v>
      </c>
      <c r="C38" s="11" t="s">
        <v>138</v>
      </c>
      <c r="D38" s="19" t="s">
        <v>139</v>
      </c>
    </row>
    <row r="39" spans="1:4" ht="53.25" customHeight="1">
      <c r="A39" s="4" t="s">
        <v>50</v>
      </c>
      <c r="B39" s="8" t="s">
        <v>255</v>
      </c>
      <c r="C39" s="18" t="s">
        <v>256</v>
      </c>
      <c r="D39" s="19" t="s">
        <v>257</v>
      </c>
    </row>
    <row r="40" spans="1:4" ht="138.75" customHeight="1">
      <c r="A40" s="4" t="s">
        <v>50</v>
      </c>
      <c r="B40" s="8" t="s">
        <v>81</v>
      </c>
      <c r="C40" s="11" t="s">
        <v>140</v>
      </c>
      <c r="D40" s="19" t="s">
        <v>141</v>
      </c>
    </row>
    <row r="41" spans="1:4" ht="73.5" customHeight="1">
      <c r="A41" s="4" t="s">
        <v>50</v>
      </c>
      <c r="B41" s="8" t="s">
        <v>81</v>
      </c>
      <c r="C41" s="11" t="s">
        <v>142</v>
      </c>
      <c r="D41" s="19" t="s">
        <v>143</v>
      </c>
    </row>
    <row r="42" spans="1:4" ht="51.75" customHeight="1">
      <c r="B42" s="8" t="s">
        <v>81</v>
      </c>
      <c r="C42" s="11" t="s">
        <v>144</v>
      </c>
      <c r="D42" s="19" t="s">
        <v>145</v>
      </c>
    </row>
    <row r="43" spans="1:4" ht="66.75" customHeight="1">
      <c r="B43" s="8" t="s">
        <v>81</v>
      </c>
      <c r="C43" s="11" t="s">
        <v>146</v>
      </c>
      <c r="D43" s="19" t="s">
        <v>147</v>
      </c>
    </row>
    <row r="44" spans="1:4" ht="132" customHeight="1">
      <c r="B44" s="8" t="s">
        <v>81</v>
      </c>
      <c r="C44" s="11" t="s">
        <v>148</v>
      </c>
      <c r="D44" s="19" t="s">
        <v>149</v>
      </c>
    </row>
    <row r="45" spans="1:4" ht="18.75" customHeight="1">
      <c r="B45" s="6" t="s">
        <v>2</v>
      </c>
      <c r="D45" s="20"/>
    </row>
    <row r="46" spans="1:4" ht="18.75" customHeight="1">
      <c r="D46" s="20"/>
    </row>
    <row r="47" spans="1:4" ht="18.75" customHeight="1">
      <c r="D47" s="20"/>
    </row>
    <row r="48" spans="1:4" ht="18.75" customHeight="1">
      <c r="D48" s="20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135"/>
  <sheetViews>
    <sheetView showRuler="0" topLeftCell="B1" zoomScaleNormal="100" workbookViewId="0">
      <selection activeCell="D2" sqref="D2"/>
    </sheetView>
  </sheetViews>
  <sheetFormatPr defaultRowHeight="18.75" customHeight="1"/>
  <cols>
    <col min="1" max="1" width="0" style="4" hidden="1" customWidth="1"/>
    <col min="2" max="2" width="8.140625" style="4" customWidth="1"/>
    <col min="3" max="3" width="29.28515625" style="4" customWidth="1"/>
    <col min="4" max="4" width="47.140625" style="4" customWidth="1"/>
  </cols>
  <sheetData>
    <row r="1" spans="1:4" ht="18.75" customHeight="1">
      <c r="A1" s="4" t="s">
        <v>44</v>
      </c>
      <c r="B1" s="5" t="s">
        <v>2</v>
      </c>
      <c r="C1" s="4" t="s">
        <v>2</v>
      </c>
      <c r="D1" s="12" t="s">
        <v>150</v>
      </c>
    </row>
    <row r="2" spans="1:4" ht="174" customHeight="1">
      <c r="A2" s="4" t="s">
        <v>44</v>
      </c>
      <c r="B2" s="5" t="s">
        <v>2</v>
      </c>
      <c r="C2" s="5" t="s">
        <v>2</v>
      </c>
      <c r="D2" s="113" t="s">
        <v>371</v>
      </c>
    </row>
    <row r="3" spans="1:4" ht="18.75" customHeight="1">
      <c r="A3" s="4" t="s">
        <v>44</v>
      </c>
      <c r="B3" s="5" t="s">
        <v>2</v>
      </c>
    </row>
    <row r="4" spans="1:4" ht="36.75" customHeight="1">
      <c r="B4" s="152" t="s">
        <v>151</v>
      </c>
      <c r="C4" s="152"/>
      <c r="D4" s="152"/>
    </row>
    <row r="5" spans="1:4" ht="18.75" customHeight="1">
      <c r="B5" s="5" t="s">
        <v>2</v>
      </c>
    </row>
    <row r="6" spans="1:4" ht="31.5" customHeight="1">
      <c r="A6" s="4" t="s">
        <v>46</v>
      </c>
      <c r="B6" s="8" t="s">
        <v>79</v>
      </c>
      <c r="C6" s="9" t="s">
        <v>152</v>
      </c>
      <c r="D6" s="9" t="s">
        <v>153</v>
      </c>
    </row>
    <row r="7" spans="1:4" ht="18.75" customHeight="1">
      <c r="A7" s="4" t="s">
        <v>44</v>
      </c>
      <c r="B7" s="8">
        <v>1</v>
      </c>
      <c r="C7" s="9">
        <v>2</v>
      </c>
      <c r="D7" s="9">
        <v>3</v>
      </c>
    </row>
    <row r="8" spans="1:4" ht="53.25" customHeight="1">
      <c r="A8" s="4" t="s">
        <v>50</v>
      </c>
      <c r="B8" s="8" t="s">
        <v>81</v>
      </c>
      <c r="C8" s="8" t="s">
        <v>154</v>
      </c>
      <c r="D8" s="10" t="s">
        <v>57</v>
      </c>
    </row>
    <row r="9" spans="1:4" ht="42" customHeight="1">
      <c r="A9" s="4" t="s">
        <v>50</v>
      </c>
      <c r="B9" s="8" t="s">
        <v>81</v>
      </c>
      <c r="C9" s="8" t="s">
        <v>155</v>
      </c>
      <c r="D9" s="10" t="s">
        <v>59</v>
      </c>
    </row>
    <row r="10" spans="1:4" ht="18.75" customHeight="1">
      <c r="B10" s="6" t="s">
        <v>2</v>
      </c>
      <c r="C10" s="14"/>
    </row>
    <row r="11" spans="1:4" ht="18.75" customHeight="1">
      <c r="C11" s="14"/>
    </row>
    <row r="12" spans="1:4" ht="18.75" customHeight="1">
      <c r="C12" s="14"/>
    </row>
    <row r="13" spans="1:4" ht="18.75" customHeight="1">
      <c r="C13" s="14"/>
    </row>
    <row r="14" spans="1:4" ht="18.75" customHeight="1">
      <c r="C14" s="14"/>
    </row>
    <row r="15" spans="1:4" ht="18.75" customHeight="1">
      <c r="C15" s="14"/>
    </row>
    <row r="16" spans="1:4" ht="18.75" customHeight="1">
      <c r="C16" s="14"/>
    </row>
    <row r="17" spans="3:3" ht="18.75" customHeight="1">
      <c r="C17" s="14"/>
    </row>
    <row r="18" spans="3:3" ht="18.75" customHeight="1">
      <c r="C18" s="14"/>
    </row>
    <row r="19" spans="3:3" ht="18.75" customHeight="1">
      <c r="C19" s="14"/>
    </row>
    <row r="20" spans="3:3" ht="18.75" customHeight="1">
      <c r="C20" s="14"/>
    </row>
    <row r="21" spans="3:3" ht="18.75" customHeight="1">
      <c r="C21" s="14"/>
    </row>
    <row r="22" spans="3:3" ht="18.75" customHeight="1">
      <c r="C22" s="14"/>
    </row>
    <row r="23" spans="3:3" ht="18.75" customHeight="1">
      <c r="C23" s="14"/>
    </row>
    <row r="24" spans="3:3" ht="18.75" customHeight="1">
      <c r="C24" s="14"/>
    </row>
    <row r="25" spans="3:3" ht="18.75" customHeight="1">
      <c r="C25" s="14"/>
    </row>
    <row r="26" spans="3:3" ht="18.75" customHeight="1">
      <c r="C26" s="14"/>
    </row>
    <row r="27" spans="3:3" ht="18.75" customHeight="1">
      <c r="C27" s="14"/>
    </row>
    <row r="28" spans="3:3" ht="18.75" customHeight="1">
      <c r="C28" s="14"/>
    </row>
    <row r="29" spans="3:3" ht="18.75" customHeight="1">
      <c r="C29" s="14"/>
    </row>
    <row r="30" spans="3:3" ht="18.75" customHeight="1">
      <c r="C30" s="14"/>
    </row>
    <row r="31" spans="3:3" ht="18.75" customHeight="1">
      <c r="C31" s="14"/>
    </row>
    <row r="32" spans="3:3" ht="18.75" customHeight="1">
      <c r="C32" s="14"/>
    </row>
    <row r="33" spans="3:3" ht="18.75" customHeight="1">
      <c r="C33" s="14"/>
    </row>
    <row r="34" spans="3:3" ht="18.75" customHeight="1">
      <c r="C34" s="14"/>
    </row>
    <row r="35" spans="3:3" ht="18.75" customHeight="1">
      <c r="C35" s="14"/>
    </row>
    <row r="36" spans="3:3" ht="18.75" customHeight="1">
      <c r="C36" s="14"/>
    </row>
    <row r="37" spans="3:3" ht="18.75" customHeight="1">
      <c r="C37" s="14"/>
    </row>
    <row r="38" spans="3:3" ht="18.75" customHeight="1">
      <c r="C38" s="14"/>
    </row>
    <row r="39" spans="3:3" ht="18.75" customHeight="1">
      <c r="C39" s="14"/>
    </row>
    <row r="40" spans="3:3" ht="18.75" customHeight="1">
      <c r="C40" s="14"/>
    </row>
    <row r="41" spans="3:3" ht="18.75" customHeight="1">
      <c r="C41" s="14"/>
    </row>
    <row r="42" spans="3:3" ht="18.75" customHeight="1">
      <c r="C42" s="14"/>
    </row>
    <row r="43" spans="3:3" ht="18.75" customHeight="1">
      <c r="C43" s="14"/>
    </row>
    <row r="44" spans="3:3" ht="18.75" customHeight="1">
      <c r="C44" s="14"/>
    </row>
    <row r="45" spans="3:3" ht="18.75" customHeight="1">
      <c r="C45" s="14"/>
    </row>
    <row r="46" spans="3:3" ht="18.75" customHeight="1">
      <c r="C46" s="14"/>
    </row>
    <row r="47" spans="3:3" ht="18.75" customHeight="1">
      <c r="C47" s="14"/>
    </row>
    <row r="48" spans="3:3" ht="18.75" customHeight="1">
      <c r="C48" s="14"/>
    </row>
    <row r="49" spans="3:3" ht="18.75" customHeight="1">
      <c r="C49" s="14"/>
    </row>
    <row r="50" spans="3:3" ht="18.75" customHeight="1">
      <c r="C50" s="14"/>
    </row>
    <row r="51" spans="3:3" ht="18.75" customHeight="1">
      <c r="C51" s="14"/>
    </row>
    <row r="52" spans="3:3" ht="18.75" customHeight="1">
      <c r="C52" s="14"/>
    </row>
    <row r="53" spans="3:3" ht="18.75" customHeight="1">
      <c r="C53" s="14"/>
    </row>
    <row r="54" spans="3:3" ht="18.75" customHeight="1">
      <c r="C54" s="14"/>
    </row>
    <row r="55" spans="3:3" ht="18.75" customHeight="1">
      <c r="C55" s="14"/>
    </row>
    <row r="56" spans="3:3" ht="18.75" customHeight="1">
      <c r="C56" s="14"/>
    </row>
    <row r="57" spans="3:3" ht="18.75" customHeight="1">
      <c r="C57" s="14"/>
    </row>
    <row r="58" spans="3:3" ht="18.75" customHeight="1">
      <c r="C58" s="14"/>
    </row>
    <row r="59" spans="3:3" ht="18.75" customHeight="1">
      <c r="C59" s="14"/>
    </row>
    <row r="60" spans="3:3" ht="18.75" customHeight="1">
      <c r="C60" s="14"/>
    </row>
    <row r="61" spans="3:3" ht="18.75" customHeight="1">
      <c r="C61" s="14"/>
    </row>
    <row r="62" spans="3:3" ht="18.75" customHeight="1">
      <c r="C62" s="14"/>
    </row>
    <row r="63" spans="3:3" ht="18.75" customHeight="1">
      <c r="C63" s="14"/>
    </row>
    <row r="64" spans="3:3" ht="18.75" customHeight="1">
      <c r="C64" s="14"/>
    </row>
    <row r="65" spans="3:3" ht="18.75" customHeight="1">
      <c r="C65" s="14"/>
    </row>
    <row r="66" spans="3:3" ht="18.75" customHeight="1">
      <c r="C66" s="14"/>
    </row>
    <row r="67" spans="3:3" ht="18.75" customHeight="1">
      <c r="C67" s="14"/>
    </row>
    <row r="68" spans="3:3" ht="18.75" customHeight="1">
      <c r="C68" s="14"/>
    </row>
    <row r="69" spans="3:3" ht="18.75" customHeight="1">
      <c r="C69" s="14"/>
    </row>
    <row r="70" spans="3:3" ht="18.75" customHeight="1">
      <c r="C70" s="14"/>
    </row>
    <row r="71" spans="3:3" ht="18.75" customHeight="1">
      <c r="C71" s="14"/>
    </row>
    <row r="72" spans="3:3" ht="18.75" customHeight="1">
      <c r="C72" s="14"/>
    </row>
    <row r="73" spans="3:3" ht="18.75" customHeight="1">
      <c r="C73" s="14"/>
    </row>
    <row r="74" spans="3:3" ht="18.75" customHeight="1">
      <c r="C74" s="14"/>
    </row>
    <row r="75" spans="3:3" ht="18.75" customHeight="1">
      <c r="C75" s="14"/>
    </row>
    <row r="76" spans="3:3" ht="18.75" customHeight="1">
      <c r="C76" s="14"/>
    </row>
    <row r="77" spans="3:3" ht="18.75" customHeight="1">
      <c r="C77" s="14"/>
    </row>
    <row r="78" spans="3:3" ht="18.75" customHeight="1">
      <c r="C78" s="14"/>
    </row>
    <row r="79" spans="3:3" ht="18.75" customHeight="1">
      <c r="C79" s="14"/>
    </row>
    <row r="80" spans="3:3" ht="18.75" customHeight="1">
      <c r="C80" s="14"/>
    </row>
    <row r="81" spans="3:3" ht="18.75" customHeight="1">
      <c r="C81" s="14"/>
    </row>
    <row r="82" spans="3:3" ht="18.75" customHeight="1">
      <c r="C82" s="14"/>
    </row>
    <row r="83" spans="3:3" ht="18.75" customHeight="1">
      <c r="C83" s="14"/>
    </row>
    <row r="84" spans="3:3" ht="18.75" customHeight="1">
      <c r="C84" s="14"/>
    </row>
    <row r="85" spans="3:3" ht="18.75" customHeight="1">
      <c r="C85" s="14"/>
    </row>
    <row r="86" spans="3:3" ht="18.75" customHeight="1">
      <c r="C86" s="14"/>
    </row>
    <row r="87" spans="3:3" ht="18.75" customHeight="1">
      <c r="C87" s="14"/>
    </row>
    <row r="88" spans="3:3" ht="18.75" customHeight="1">
      <c r="C88" s="14"/>
    </row>
    <row r="89" spans="3:3" ht="18.75" customHeight="1">
      <c r="C89" s="14"/>
    </row>
    <row r="90" spans="3:3" ht="18.75" customHeight="1">
      <c r="C90" s="14"/>
    </row>
    <row r="91" spans="3:3" ht="18.75" customHeight="1">
      <c r="C91" s="14"/>
    </row>
    <row r="92" spans="3:3" ht="18.75" customHeight="1">
      <c r="C92" s="14"/>
    </row>
    <row r="93" spans="3:3" ht="18.75" customHeight="1">
      <c r="C93" s="14"/>
    </row>
    <row r="94" spans="3:3" ht="18.75" customHeight="1">
      <c r="C94" s="14"/>
    </row>
    <row r="95" spans="3:3" ht="18.75" customHeight="1">
      <c r="C95" s="14"/>
    </row>
    <row r="96" spans="3:3" ht="18.75" customHeight="1">
      <c r="C96" s="14"/>
    </row>
    <row r="97" spans="3:3" ht="18.75" customHeight="1">
      <c r="C97" s="14"/>
    </row>
    <row r="98" spans="3:3" ht="18.75" customHeight="1">
      <c r="C98" s="14"/>
    </row>
    <row r="99" spans="3:3" ht="18.75" customHeight="1">
      <c r="C99" s="14"/>
    </row>
    <row r="100" spans="3:3" ht="18.75" customHeight="1">
      <c r="C100" s="14"/>
    </row>
    <row r="101" spans="3:3" ht="18.75" customHeight="1">
      <c r="C101" s="14"/>
    </row>
    <row r="102" spans="3:3" ht="18.75" customHeight="1">
      <c r="C102" s="14"/>
    </row>
    <row r="103" spans="3:3" ht="18.75" customHeight="1">
      <c r="C103" s="14"/>
    </row>
    <row r="104" spans="3:3" ht="18.75" customHeight="1">
      <c r="C104" s="14"/>
    </row>
    <row r="105" spans="3:3" ht="18.75" customHeight="1">
      <c r="C105" s="14"/>
    </row>
    <row r="106" spans="3:3" ht="18.75" customHeight="1">
      <c r="C106" s="14"/>
    </row>
    <row r="107" spans="3:3" ht="18.75" customHeight="1">
      <c r="C107" s="14"/>
    </row>
    <row r="108" spans="3:3" ht="18.75" customHeight="1">
      <c r="C108" s="14"/>
    </row>
    <row r="109" spans="3:3" ht="18.75" customHeight="1">
      <c r="C109" s="14"/>
    </row>
    <row r="110" spans="3:3" ht="18.75" customHeight="1">
      <c r="C110" s="14"/>
    </row>
    <row r="111" spans="3:3" ht="18.75" customHeight="1">
      <c r="C111" s="14"/>
    </row>
    <row r="112" spans="3:3" ht="18.75" customHeight="1">
      <c r="C112" s="14"/>
    </row>
    <row r="113" spans="3:3" ht="18.75" customHeight="1">
      <c r="C113" s="14"/>
    </row>
    <row r="114" spans="3:3" ht="18.75" customHeight="1">
      <c r="C114" s="14"/>
    </row>
    <row r="115" spans="3:3" ht="18.75" customHeight="1">
      <c r="C115" s="14"/>
    </row>
    <row r="116" spans="3:3" ht="18.75" customHeight="1">
      <c r="C116" s="14"/>
    </row>
    <row r="117" spans="3:3" ht="18.75" customHeight="1">
      <c r="C117" s="14"/>
    </row>
    <row r="118" spans="3:3" ht="18.75" customHeight="1">
      <c r="C118" s="14"/>
    </row>
    <row r="119" spans="3:3" ht="18.75" customHeight="1">
      <c r="C119" s="14"/>
    </row>
    <row r="120" spans="3:3" ht="18.75" customHeight="1">
      <c r="C120" s="14"/>
    </row>
    <row r="121" spans="3:3" ht="18.75" customHeight="1">
      <c r="C121" s="14"/>
    </row>
    <row r="122" spans="3:3" ht="18.75" customHeight="1">
      <c r="C122" s="14"/>
    </row>
    <row r="123" spans="3:3" ht="18.75" customHeight="1">
      <c r="C123" s="14"/>
    </row>
    <row r="124" spans="3:3" ht="18.75" customHeight="1">
      <c r="C124" s="14"/>
    </row>
    <row r="125" spans="3:3" ht="18.75" customHeight="1">
      <c r="C125" s="14"/>
    </row>
    <row r="126" spans="3:3" ht="18.75" customHeight="1">
      <c r="C126" s="14"/>
    </row>
    <row r="127" spans="3:3" ht="18.75" customHeight="1">
      <c r="C127" s="14"/>
    </row>
    <row r="128" spans="3:3" ht="18.75" customHeight="1">
      <c r="C128" s="14"/>
    </row>
    <row r="129" spans="3:3" ht="18.75" customHeight="1">
      <c r="C129" s="14"/>
    </row>
    <row r="130" spans="3:3" ht="18.75" customHeight="1">
      <c r="C130" s="14"/>
    </row>
    <row r="131" spans="3:3" ht="18.75" customHeight="1">
      <c r="C131" s="14"/>
    </row>
    <row r="132" spans="3:3" ht="18.75" customHeight="1">
      <c r="C132" s="14"/>
    </row>
    <row r="133" spans="3:3" ht="18.75" customHeight="1">
      <c r="C133" s="14"/>
    </row>
    <row r="134" spans="3:3" ht="18.75" customHeight="1">
      <c r="C134" s="14"/>
    </row>
    <row r="135" spans="3:3" ht="18.75" customHeight="1">
      <c r="C135" s="14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30"/>
  <sheetViews>
    <sheetView showRuler="0" topLeftCell="B1" zoomScaleNormal="100" workbookViewId="0">
      <selection activeCell="B6" sqref="B6:E6"/>
    </sheetView>
  </sheetViews>
  <sheetFormatPr defaultRowHeight="18.75" customHeight="1"/>
  <cols>
    <col min="1" max="1" width="0" style="4" hidden="1" customWidth="1"/>
    <col min="2" max="2" width="46.140625" style="4" customWidth="1"/>
    <col min="3" max="4" width="10" style="4" customWidth="1"/>
    <col min="5" max="5" width="18.42578125" style="4" customWidth="1"/>
    <col min="7" max="7" width="11" bestFit="1" customWidth="1"/>
  </cols>
  <sheetData>
    <row r="1" spans="1:5" ht="18.75" customHeight="1">
      <c r="A1" s="4" t="s">
        <v>44</v>
      </c>
      <c r="B1" s="4" t="s">
        <v>2</v>
      </c>
      <c r="C1" s="165" t="s">
        <v>156</v>
      </c>
      <c r="D1" s="165"/>
      <c r="E1" s="165"/>
    </row>
    <row r="2" spans="1:5" ht="178.5" customHeight="1">
      <c r="A2" s="4" t="s">
        <v>44</v>
      </c>
      <c r="B2" s="4" t="s">
        <v>2</v>
      </c>
      <c r="C2" s="166" t="s">
        <v>371</v>
      </c>
      <c r="D2" s="165"/>
      <c r="E2" s="165"/>
    </row>
    <row r="3" spans="1:5" ht="18" customHeight="1">
      <c r="A3" s="4" t="s">
        <v>44</v>
      </c>
      <c r="B3" s="6" t="s">
        <v>2</v>
      </c>
      <c r="C3" s="6"/>
    </row>
    <row r="4" spans="1:5" ht="18.75" hidden="1" customHeight="1">
      <c r="A4" s="4" t="s">
        <v>44</v>
      </c>
      <c r="B4" s="6" t="s">
        <v>2</v>
      </c>
    </row>
    <row r="5" spans="1:5" ht="18.75" hidden="1" customHeight="1">
      <c r="A5" s="4" t="s">
        <v>44</v>
      </c>
      <c r="B5" s="6" t="s">
        <v>2</v>
      </c>
    </row>
    <row r="6" spans="1:5" ht="37.5" customHeight="1">
      <c r="B6" s="152" t="s">
        <v>354</v>
      </c>
      <c r="C6" s="152"/>
      <c r="D6" s="152"/>
      <c r="E6" s="152"/>
    </row>
    <row r="7" spans="1:5" ht="18.75" customHeight="1">
      <c r="B7" s="6" t="s">
        <v>2</v>
      </c>
    </row>
    <row r="8" spans="1:5" ht="31.5" customHeight="1">
      <c r="A8" s="4" t="s">
        <v>46</v>
      </c>
      <c r="B8" s="17" t="s">
        <v>153</v>
      </c>
      <c r="C8" s="8" t="s">
        <v>157</v>
      </c>
      <c r="D8" s="8" t="s">
        <v>158</v>
      </c>
      <c r="E8" s="8" t="s">
        <v>49</v>
      </c>
    </row>
    <row r="9" spans="1:5" ht="18.75" customHeight="1">
      <c r="A9" s="4" t="s">
        <v>44</v>
      </c>
      <c r="B9" s="17">
        <v>1</v>
      </c>
      <c r="C9" s="9">
        <v>2</v>
      </c>
      <c r="D9" s="9">
        <v>3</v>
      </c>
      <c r="E9" s="9">
        <v>4</v>
      </c>
    </row>
    <row r="10" spans="1:5" ht="18.75" customHeight="1">
      <c r="A10" s="4" t="s">
        <v>50</v>
      </c>
      <c r="B10" s="16" t="s">
        <v>159</v>
      </c>
      <c r="C10" s="13" t="s">
        <v>160</v>
      </c>
      <c r="D10" s="13" t="s">
        <v>2</v>
      </c>
      <c r="E10" s="63">
        <f>ПР6!H11</f>
        <v>4523.9367000000002</v>
      </c>
    </row>
    <row r="11" spans="1:5" ht="53.25" customHeight="1">
      <c r="A11" s="4" t="s">
        <v>50</v>
      </c>
      <c r="B11" s="16" t="s">
        <v>161</v>
      </c>
      <c r="C11" s="13" t="s">
        <v>160</v>
      </c>
      <c r="D11" s="13" t="s">
        <v>162</v>
      </c>
      <c r="E11" s="63">
        <f>ПР6!H12</f>
        <v>472.19496000000004</v>
      </c>
    </row>
    <row r="12" spans="1:5" ht="71.25" customHeight="1">
      <c r="A12" s="4" t="s">
        <v>50</v>
      </c>
      <c r="B12" s="16" t="s">
        <v>163</v>
      </c>
      <c r="C12" s="13" t="s">
        <v>160</v>
      </c>
      <c r="D12" s="13" t="s">
        <v>164</v>
      </c>
      <c r="E12" s="66">
        <f>ПР6!H23</f>
        <v>0.1</v>
      </c>
    </row>
    <row r="13" spans="1:5" ht="87.75" customHeight="1">
      <c r="A13" s="4" t="s">
        <v>50</v>
      </c>
      <c r="B13" s="16" t="s">
        <v>165</v>
      </c>
      <c r="C13" s="13" t="s">
        <v>160</v>
      </c>
      <c r="D13" s="13" t="s">
        <v>166</v>
      </c>
      <c r="E13" s="66">
        <f>ПР6!H28</f>
        <v>986.14174000000003</v>
      </c>
    </row>
    <row r="14" spans="1:5" ht="18.75" customHeight="1">
      <c r="A14" s="4" t="s">
        <v>50</v>
      </c>
      <c r="B14" s="16" t="s">
        <v>167</v>
      </c>
      <c r="C14" s="13" t="s">
        <v>160</v>
      </c>
      <c r="D14" s="13" t="s">
        <v>168</v>
      </c>
      <c r="E14" s="66">
        <f>ПР6!H43</f>
        <v>5</v>
      </c>
    </row>
    <row r="15" spans="1:5" ht="18.75" customHeight="1">
      <c r="A15" s="4" t="s">
        <v>50</v>
      </c>
      <c r="B15" s="16" t="s">
        <v>169</v>
      </c>
      <c r="C15" s="13" t="s">
        <v>160</v>
      </c>
      <c r="D15" s="13" t="s">
        <v>170</v>
      </c>
      <c r="E15" s="66">
        <f>ПР6!H48</f>
        <v>3060.5</v>
      </c>
    </row>
    <row r="16" spans="1:5" ht="18.75" customHeight="1">
      <c r="A16" s="4" t="s">
        <v>50</v>
      </c>
      <c r="B16" s="16" t="s">
        <v>171</v>
      </c>
      <c r="C16" s="13" t="s">
        <v>162</v>
      </c>
      <c r="D16" s="13" t="s">
        <v>2</v>
      </c>
      <c r="E16" s="66">
        <f>E17</f>
        <v>309</v>
      </c>
    </row>
    <row r="17" spans="1:7" ht="37.5" customHeight="1">
      <c r="A17" s="4" t="s">
        <v>50</v>
      </c>
      <c r="B17" s="16" t="s">
        <v>172</v>
      </c>
      <c r="C17" s="13" t="s">
        <v>162</v>
      </c>
      <c r="D17" s="13" t="s">
        <v>164</v>
      </c>
      <c r="E17" s="66">
        <f>ПР6!H71</f>
        <v>309</v>
      </c>
    </row>
    <row r="18" spans="1:7" ht="18.75" customHeight="1">
      <c r="A18" s="4" t="s">
        <v>50</v>
      </c>
      <c r="B18" s="16" t="s">
        <v>173</v>
      </c>
      <c r="C18" s="13" t="s">
        <v>166</v>
      </c>
      <c r="D18" s="13" t="s">
        <v>2</v>
      </c>
      <c r="E18" s="66">
        <f>ПР6!H78</f>
        <v>715.50199999999995</v>
      </c>
    </row>
    <row r="19" spans="1:7" ht="0.75" customHeight="1">
      <c r="A19" s="4" t="s">
        <v>50</v>
      </c>
      <c r="B19" s="16" t="s">
        <v>174</v>
      </c>
      <c r="C19" s="13" t="s">
        <v>166</v>
      </c>
      <c r="D19" s="13" t="s">
        <v>160</v>
      </c>
      <c r="E19" s="66">
        <f>ПР6!H79</f>
        <v>0</v>
      </c>
    </row>
    <row r="20" spans="1:7" ht="18.75" customHeight="1">
      <c r="A20" s="4" t="s">
        <v>50</v>
      </c>
      <c r="B20" s="16" t="s">
        <v>175</v>
      </c>
      <c r="C20" s="13" t="s">
        <v>166</v>
      </c>
      <c r="D20" s="13" t="s">
        <v>176</v>
      </c>
      <c r="E20" s="66">
        <f>ПР6!H83</f>
        <v>715.50199999999995</v>
      </c>
    </row>
    <row r="21" spans="1:7" ht="18.75" customHeight="1">
      <c r="A21" s="4" t="s">
        <v>50</v>
      </c>
      <c r="B21" s="50" t="s">
        <v>177</v>
      </c>
      <c r="C21" s="28" t="s">
        <v>178</v>
      </c>
      <c r="D21" s="28" t="s">
        <v>2</v>
      </c>
      <c r="E21" s="67">
        <f>E22</f>
        <v>4406.9632999999994</v>
      </c>
    </row>
    <row r="22" spans="1:7" ht="18" customHeight="1">
      <c r="A22" s="4" t="s">
        <v>50</v>
      </c>
      <c r="B22" s="117" t="s">
        <v>179</v>
      </c>
      <c r="C22" s="114" t="s">
        <v>178</v>
      </c>
      <c r="D22" s="114" t="s">
        <v>164</v>
      </c>
      <c r="E22" s="68">
        <f>ПР6!H90</f>
        <v>4406.9632999999994</v>
      </c>
    </row>
    <row r="23" spans="1:7" ht="18.75" hidden="1" customHeight="1">
      <c r="B23" s="51" t="s">
        <v>262</v>
      </c>
      <c r="C23" s="43" t="s">
        <v>260</v>
      </c>
      <c r="D23" s="30"/>
      <c r="E23" s="68">
        <f>E24</f>
        <v>0</v>
      </c>
    </row>
    <row r="24" spans="1:7" ht="18.75" hidden="1" customHeight="1">
      <c r="B24" s="51" t="s">
        <v>263</v>
      </c>
      <c r="C24" s="52" t="s">
        <v>260</v>
      </c>
      <c r="D24" s="52" t="s">
        <v>261</v>
      </c>
      <c r="E24" s="68">
        <f>ПР6!H122</f>
        <v>0</v>
      </c>
    </row>
    <row r="25" spans="1:7" ht="18.75" customHeight="1">
      <c r="E25" s="69"/>
    </row>
    <row r="26" spans="1:7" ht="18.75" customHeight="1">
      <c r="B26" s="23" t="s">
        <v>304</v>
      </c>
      <c r="E26" s="69">
        <f>E10+E16+E18+E21+E23</f>
        <v>9955.402</v>
      </c>
      <c r="G26" s="81"/>
    </row>
    <row r="27" spans="1:7" ht="18.75" customHeight="1">
      <c r="B27" s="23"/>
      <c r="D27" s="4" t="s">
        <v>340</v>
      </c>
      <c r="E27" s="69">
        <f>E28+E29</f>
        <v>9955.402</v>
      </c>
    </row>
    <row r="28" spans="1:7" ht="18.75" customHeight="1">
      <c r="B28" s="23"/>
      <c r="D28" s="23" t="s">
        <v>336</v>
      </c>
      <c r="E28" s="69">
        <v>4478</v>
      </c>
    </row>
    <row r="29" spans="1:7" ht="18.75" customHeight="1">
      <c r="D29" s="4" t="s">
        <v>339</v>
      </c>
      <c r="E29" s="65">
        <f>'Текст решения'!F17</f>
        <v>5477.402</v>
      </c>
    </row>
    <row r="30" spans="1:7" ht="18.75" customHeight="1">
      <c r="D30" s="23" t="s">
        <v>337</v>
      </c>
      <c r="E30" s="65">
        <f>E27-E26</f>
        <v>0</v>
      </c>
    </row>
  </sheetData>
  <mergeCells count="3">
    <mergeCell ref="C1:E1"/>
    <mergeCell ref="C2:E2"/>
    <mergeCell ref="B6:E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AB172"/>
  <sheetViews>
    <sheetView showRuler="0" topLeftCell="B1" zoomScale="80" zoomScaleNormal="80" workbookViewId="0">
      <selection activeCell="B2" sqref="B2"/>
    </sheetView>
  </sheetViews>
  <sheetFormatPr defaultRowHeight="18.75" customHeight="1"/>
  <cols>
    <col min="1" max="1" width="0" style="4" hidden="1" customWidth="1"/>
    <col min="2" max="2" width="43.42578125" style="4" customWidth="1"/>
    <col min="3" max="3" width="6.7109375" style="4" customWidth="1"/>
    <col min="4" max="4" width="6.28515625" style="4" customWidth="1"/>
    <col min="5" max="5" width="5" style="4" customWidth="1"/>
    <col min="6" max="6" width="15.42578125" style="4" customWidth="1"/>
    <col min="7" max="7" width="6.5703125" style="4" customWidth="1"/>
    <col min="8" max="8" width="14.28515625" style="4" customWidth="1"/>
    <col min="10" max="10" width="18.42578125" customWidth="1"/>
    <col min="11" max="15" width="9.140625" hidden="1" customWidth="1"/>
    <col min="16" max="16" width="11.7109375" customWidth="1"/>
    <col min="17" max="17" width="11.42578125" customWidth="1"/>
    <col min="24" max="24" width="17" customWidth="1"/>
    <col min="25" max="25" width="13.140625" customWidth="1"/>
    <col min="26" max="26" width="15.7109375" bestFit="1" customWidth="1"/>
    <col min="28" max="28" width="18.85546875" customWidth="1"/>
  </cols>
  <sheetData>
    <row r="1" spans="1:28" s="5" customFormat="1" ht="18.75" customHeight="1">
      <c r="A1" s="5" t="s">
        <v>44</v>
      </c>
      <c r="B1" s="5" t="s">
        <v>2</v>
      </c>
      <c r="C1" s="5" t="s">
        <v>2</v>
      </c>
      <c r="D1" s="5" t="s">
        <v>2</v>
      </c>
      <c r="E1" s="170" t="s">
        <v>180</v>
      </c>
      <c r="F1" s="170"/>
      <c r="G1" s="170"/>
      <c r="H1" s="170"/>
      <c r="J1" s="86"/>
      <c r="K1" s="86"/>
      <c r="L1" s="86"/>
      <c r="M1" s="86"/>
      <c r="N1" s="86"/>
      <c r="O1" s="86"/>
      <c r="P1" s="86" t="s">
        <v>317</v>
      </c>
      <c r="Q1" s="86"/>
      <c r="R1" s="86"/>
      <c r="S1" s="86"/>
      <c r="T1" s="86"/>
      <c r="U1" s="86"/>
    </row>
    <row r="2" spans="1:28" s="5" customFormat="1" ht="174" customHeight="1" thickBot="1">
      <c r="A2" s="5" t="s">
        <v>44</v>
      </c>
      <c r="B2" s="5" t="s">
        <v>2</v>
      </c>
      <c r="C2" s="5" t="s">
        <v>2</v>
      </c>
      <c r="D2" s="5" t="s">
        <v>2</v>
      </c>
      <c r="E2" s="171" t="s">
        <v>370</v>
      </c>
      <c r="F2" s="170"/>
      <c r="G2" s="170"/>
      <c r="H2" s="170"/>
      <c r="J2" s="86"/>
      <c r="K2" s="86"/>
      <c r="L2" s="86"/>
      <c r="M2" s="86"/>
      <c r="N2" s="86"/>
      <c r="O2" s="86"/>
      <c r="P2" s="86" t="s">
        <v>321</v>
      </c>
      <c r="Q2" s="86"/>
      <c r="R2" s="86" t="s">
        <v>324</v>
      </c>
      <c r="S2" s="86"/>
      <c r="T2" s="86" t="s">
        <v>322</v>
      </c>
      <c r="U2" s="86"/>
      <c r="V2" s="119"/>
      <c r="W2" s="120"/>
      <c r="X2" s="121"/>
      <c r="Y2" s="120"/>
    </row>
    <row r="3" spans="1:28" s="5" customFormat="1" ht="18.75" customHeight="1" thickBot="1">
      <c r="A3" s="5" t="s">
        <v>44</v>
      </c>
      <c r="B3" s="5" t="s">
        <v>2</v>
      </c>
      <c r="C3" s="5" t="s">
        <v>2</v>
      </c>
      <c r="D3" s="5" t="s">
        <v>2</v>
      </c>
      <c r="E3" s="171"/>
      <c r="F3" s="170"/>
      <c r="G3" s="170"/>
      <c r="H3" s="170"/>
      <c r="J3" s="86"/>
      <c r="K3" s="86"/>
      <c r="L3" s="86"/>
      <c r="M3" s="86"/>
      <c r="N3" s="86"/>
      <c r="O3" s="86"/>
      <c r="P3" s="88">
        <v>121</v>
      </c>
      <c r="Q3" s="89">
        <v>129</v>
      </c>
      <c r="R3" s="88">
        <v>121</v>
      </c>
      <c r="S3" s="89">
        <v>129</v>
      </c>
      <c r="T3" s="88">
        <v>121</v>
      </c>
      <c r="U3" s="89">
        <v>129</v>
      </c>
      <c r="V3" s="120"/>
      <c r="W3" s="120"/>
      <c r="X3" s="120"/>
      <c r="Y3" s="120"/>
    </row>
    <row r="4" spans="1:28" ht="18.75" customHeight="1">
      <c r="A4" s="4" t="s">
        <v>44</v>
      </c>
      <c r="B4" s="5" t="s">
        <v>2</v>
      </c>
      <c r="C4" s="5" t="s">
        <v>2</v>
      </c>
      <c r="J4" s="126" t="s">
        <v>318</v>
      </c>
      <c r="K4" s="126"/>
      <c r="L4" s="126"/>
      <c r="M4" s="126"/>
      <c r="N4" s="126"/>
      <c r="O4" s="126"/>
      <c r="P4" s="127">
        <v>363.59696000000002</v>
      </c>
      <c r="Q4" s="128">
        <f>(P4-4)*30.2/100</f>
        <v>108.59828192000001</v>
      </c>
      <c r="R4" s="127">
        <f>P4-T4</f>
        <v>313.59696000000002</v>
      </c>
      <c r="S4" s="128">
        <f t="shared" ref="R4:S6" si="0">Q4-U4</f>
        <v>98.598281920000005</v>
      </c>
      <c r="T4" s="127">
        <v>50</v>
      </c>
      <c r="U4" s="129">
        <v>10</v>
      </c>
      <c r="V4" s="93"/>
      <c r="W4" s="93"/>
      <c r="X4" s="93"/>
      <c r="Y4" s="122"/>
    </row>
    <row r="5" spans="1:28" ht="18.75" customHeight="1">
      <c r="A5" s="4" t="s">
        <v>44</v>
      </c>
      <c r="B5" s="5" t="s">
        <v>2</v>
      </c>
      <c r="C5" s="5" t="s">
        <v>2</v>
      </c>
      <c r="J5" s="130" t="s">
        <v>319</v>
      </c>
      <c r="K5" s="130"/>
      <c r="L5" s="130"/>
      <c r="M5" s="130"/>
      <c r="N5" s="130"/>
      <c r="O5" s="130"/>
      <c r="P5" s="131">
        <f>268.02948+192.99072</f>
        <v>461.02019999999999</v>
      </c>
      <c r="Q5" s="132">
        <f>(P5-4*2)*30.2/100</f>
        <v>136.81210039999999</v>
      </c>
      <c r="R5" s="131">
        <f t="shared" si="0"/>
        <v>391.02019999999999</v>
      </c>
      <c r="S5" s="132">
        <f t="shared" si="0"/>
        <v>121.81210039999999</v>
      </c>
      <c r="T5" s="133">
        <v>70</v>
      </c>
      <c r="U5" s="134">
        <v>15</v>
      </c>
      <c r="V5" s="93"/>
      <c r="W5" s="93"/>
      <c r="X5" s="93"/>
      <c r="Y5" s="93"/>
    </row>
    <row r="6" spans="1:28" ht="18.75" customHeight="1" thickBot="1">
      <c r="A6" s="4" t="s">
        <v>44</v>
      </c>
      <c r="B6" s="5" t="s">
        <v>2</v>
      </c>
      <c r="C6" s="5" t="s">
        <v>2</v>
      </c>
      <c r="J6" s="135" t="s">
        <v>320</v>
      </c>
      <c r="K6" s="135"/>
      <c r="L6" s="135"/>
      <c r="M6" s="135"/>
      <c r="N6" s="135"/>
      <c r="O6" s="135"/>
      <c r="P6" s="136">
        <f>14.7108*10*12+6.214*2+4.43*5+4.902*3</f>
        <v>1814.5800000000002</v>
      </c>
      <c r="Q6" s="137">
        <f>(P6-10*4)*30.2/100</f>
        <v>535.92316000000005</v>
      </c>
      <c r="R6" s="136">
        <f t="shared" si="0"/>
        <v>1724.5800000000002</v>
      </c>
      <c r="S6" s="138">
        <f t="shared" si="0"/>
        <v>499.92316000000005</v>
      </c>
      <c r="T6" s="139">
        <v>90</v>
      </c>
      <c r="U6" s="140">
        <v>36</v>
      </c>
      <c r="V6" s="93"/>
      <c r="W6" s="123"/>
      <c r="X6" s="83"/>
      <c r="Y6" s="83"/>
    </row>
    <row r="7" spans="1:28" ht="18.75" customHeight="1" thickBot="1">
      <c r="B7" s="152" t="s">
        <v>355</v>
      </c>
      <c r="C7" s="152"/>
      <c r="D7" s="152"/>
      <c r="E7" s="152"/>
      <c r="F7" s="152"/>
      <c r="G7" s="152"/>
      <c r="H7" s="152"/>
      <c r="J7" s="85" t="s">
        <v>323</v>
      </c>
      <c r="K7" s="85"/>
      <c r="L7" s="85"/>
      <c r="M7" s="85"/>
      <c r="N7" s="85"/>
      <c r="O7" s="85"/>
      <c r="P7" s="91">
        <f t="shared" ref="P7:U7" si="1">P6+P5+P4</f>
        <v>2639.1971600000002</v>
      </c>
      <c r="Q7" s="125">
        <f t="shared" si="1"/>
        <v>781.33354231999999</v>
      </c>
      <c r="R7" s="124">
        <f t="shared" si="1"/>
        <v>2429.1971600000002</v>
      </c>
      <c r="S7" s="90">
        <f t="shared" si="1"/>
        <v>720.33354231999999</v>
      </c>
      <c r="T7" s="124">
        <f t="shared" si="1"/>
        <v>210</v>
      </c>
      <c r="U7" s="90">
        <f t="shared" si="1"/>
        <v>61</v>
      </c>
      <c r="V7" s="93"/>
      <c r="W7" s="93"/>
      <c r="X7" s="83"/>
      <c r="Y7" s="83"/>
    </row>
    <row r="8" spans="1:28" ht="18.75" customHeight="1" thickBot="1">
      <c r="B8" s="5" t="s">
        <v>2</v>
      </c>
      <c r="V8" s="87"/>
    </row>
    <row r="9" spans="1:28" s="1" customFormat="1" ht="47.25" customHeight="1" thickBot="1">
      <c r="A9" s="1" t="s">
        <v>46</v>
      </c>
      <c r="B9" s="8" t="s">
        <v>153</v>
      </c>
      <c r="C9" s="9" t="s">
        <v>152</v>
      </c>
      <c r="D9" s="9" t="s">
        <v>157</v>
      </c>
      <c r="E9" s="9" t="s">
        <v>158</v>
      </c>
      <c r="F9" s="9" t="s">
        <v>181</v>
      </c>
      <c r="G9" s="9" t="s">
        <v>182</v>
      </c>
      <c r="H9" s="70" t="s">
        <v>49</v>
      </c>
      <c r="J9" s="107" t="s">
        <v>323</v>
      </c>
      <c r="K9" s="108"/>
      <c r="L9" s="108"/>
      <c r="M9" s="108"/>
      <c r="N9" s="108"/>
      <c r="O9" s="108"/>
      <c r="P9" s="94">
        <f>P7+Q7</f>
        <v>3420.5307023200003</v>
      </c>
      <c r="R9" s="1">
        <f>R7+S7</f>
        <v>3149.5307023200003</v>
      </c>
      <c r="Z9" s="77"/>
      <c r="AA9" s="92"/>
      <c r="AB9" s="77"/>
    </row>
    <row r="10" spans="1:28" ht="18.75" customHeight="1" thickBot="1">
      <c r="A10" s="4" t="s">
        <v>44</v>
      </c>
      <c r="B10" s="11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71">
        <v>7</v>
      </c>
      <c r="J10" s="105" t="s">
        <v>325</v>
      </c>
      <c r="K10" s="106"/>
      <c r="L10" s="106"/>
      <c r="M10" s="106"/>
      <c r="N10" s="106"/>
      <c r="O10" s="106"/>
      <c r="P10" s="109"/>
      <c r="Q10" s="110"/>
      <c r="R10" s="110"/>
      <c r="S10" s="110"/>
      <c r="T10" s="111">
        <f>T7+U7</f>
        <v>271</v>
      </c>
    </row>
    <row r="11" spans="1:28" ht="18.75" customHeight="1">
      <c r="A11" s="4" t="s">
        <v>50</v>
      </c>
      <c r="B11" s="31" t="s">
        <v>159</v>
      </c>
      <c r="C11" s="32" t="s">
        <v>81</v>
      </c>
      <c r="D11" s="33" t="s">
        <v>160</v>
      </c>
      <c r="E11" s="33" t="s">
        <v>2</v>
      </c>
      <c r="F11" s="33" t="s">
        <v>2</v>
      </c>
      <c r="G11" s="33" t="s">
        <v>2</v>
      </c>
      <c r="H11" s="141">
        <f>H12+H23+H28+H43+H48</f>
        <v>4523.9367000000002</v>
      </c>
    </row>
    <row r="12" spans="1:28" ht="68.25" customHeight="1">
      <c r="A12" s="4" t="s">
        <v>50</v>
      </c>
      <c r="B12" s="34" t="s">
        <v>161</v>
      </c>
      <c r="C12" s="35" t="s">
        <v>81</v>
      </c>
      <c r="D12" s="36" t="s">
        <v>160</v>
      </c>
      <c r="E12" s="36" t="s">
        <v>162</v>
      </c>
      <c r="F12" s="36" t="s">
        <v>2</v>
      </c>
      <c r="G12" s="36" t="s">
        <v>2</v>
      </c>
      <c r="H12" s="142">
        <f>H13+H18</f>
        <v>472.19496000000004</v>
      </c>
    </row>
    <row r="13" spans="1:28" ht="89.25" customHeight="1">
      <c r="A13" s="4" t="s">
        <v>50</v>
      </c>
      <c r="B13" s="10" t="s">
        <v>183</v>
      </c>
      <c r="C13" s="9" t="s">
        <v>81</v>
      </c>
      <c r="D13" s="13" t="s">
        <v>160</v>
      </c>
      <c r="E13" s="13" t="s">
        <v>162</v>
      </c>
      <c r="F13" s="13" t="s">
        <v>184</v>
      </c>
      <c r="G13" s="13" t="s">
        <v>2</v>
      </c>
      <c r="H13" s="143">
        <f>H14</f>
        <v>412.19496000000004</v>
      </c>
    </row>
    <row r="14" spans="1:28" ht="39.75" customHeight="1">
      <c r="A14" s="4" t="s">
        <v>50</v>
      </c>
      <c r="B14" s="10" t="s">
        <v>185</v>
      </c>
      <c r="C14" s="9" t="s">
        <v>81</v>
      </c>
      <c r="D14" s="13" t="s">
        <v>160</v>
      </c>
      <c r="E14" s="13" t="s">
        <v>162</v>
      </c>
      <c r="F14" s="13" t="s">
        <v>186</v>
      </c>
      <c r="G14" s="13" t="s">
        <v>2</v>
      </c>
      <c r="H14" s="143">
        <f>H15</f>
        <v>412.19496000000004</v>
      </c>
    </row>
    <row r="15" spans="1:28" ht="18.75" customHeight="1">
      <c r="A15" s="4" t="s">
        <v>50</v>
      </c>
      <c r="B15" s="10" t="s">
        <v>187</v>
      </c>
      <c r="C15" s="9" t="s">
        <v>81</v>
      </c>
      <c r="D15" s="13" t="s">
        <v>160</v>
      </c>
      <c r="E15" s="13" t="s">
        <v>162</v>
      </c>
      <c r="F15" s="13" t="s">
        <v>188</v>
      </c>
      <c r="G15" s="13" t="s">
        <v>2</v>
      </c>
      <c r="H15" s="143">
        <f>H16+H17</f>
        <v>412.19496000000004</v>
      </c>
    </row>
    <row r="16" spans="1:28" ht="36.75" customHeight="1">
      <c r="A16" s="4" t="s">
        <v>50</v>
      </c>
      <c r="B16" s="26" t="s">
        <v>189</v>
      </c>
      <c r="C16" s="9" t="s">
        <v>81</v>
      </c>
      <c r="D16" s="13" t="s">
        <v>160</v>
      </c>
      <c r="E16" s="13" t="s">
        <v>162</v>
      </c>
      <c r="F16" s="13" t="s">
        <v>188</v>
      </c>
      <c r="G16" s="13" t="s">
        <v>190</v>
      </c>
      <c r="H16" s="143">
        <f>363.59696-50</f>
        <v>313.59696000000002</v>
      </c>
    </row>
    <row r="17" spans="1:17" ht="84.75" customHeight="1">
      <c r="A17" s="4" t="s">
        <v>50</v>
      </c>
      <c r="B17" s="26" t="s">
        <v>191</v>
      </c>
      <c r="C17" s="9" t="s">
        <v>81</v>
      </c>
      <c r="D17" s="13" t="s">
        <v>160</v>
      </c>
      <c r="E17" s="13" t="s">
        <v>162</v>
      </c>
      <c r="F17" s="13" t="s">
        <v>188</v>
      </c>
      <c r="G17" s="13" t="s">
        <v>192</v>
      </c>
      <c r="H17" s="143">
        <v>98.597999999999999</v>
      </c>
    </row>
    <row r="18" spans="1:17" ht="101.25" customHeight="1">
      <c r="A18" s="4" t="s">
        <v>50</v>
      </c>
      <c r="B18" s="26" t="s">
        <v>312</v>
      </c>
      <c r="C18" s="9" t="s">
        <v>255</v>
      </c>
      <c r="D18" s="37" t="s">
        <v>261</v>
      </c>
      <c r="E18" s="37" t="s">
        <v>309</v>
      </c>
      <c r="F18" s="37" t="s">
        <v>278</v>
      </c>
      <c r="G18" s="13"/>
      <c r="H18" s="66">
        <f>H19</f>
        <v>60</v>
      </c>
    </row>
    <row r="19" spans="1:17" ht="100.5" customHeight="1">
      <c r="A19" s="4" t="s">
        <v>50</v>
      </c>
      <c r="B19" s="26" t="s">
        <v>314</v>
      </c>
      <c r="C19" s="9" t="s">
        <v>255</v>
      </c>
      <c r="D19" s="37" t="s">
        <v>261</v>
      </c>
      <c r="E19" s="37" t="s">
        <v>309</v>
      </c>
      <c r="F19" s="37" t="s">
        <v>280</v>
      </c>
      <c r="G19" s="13"/>
      <c r="H19" s="66">
        <f>H20</f>
        <v>60</v>
      </c>
    </row>
    <row r="20" spans="1:17" ht="66.75" customHeight="1">
      <c r="A20" s="4" t="s">
        <v>50</v>
      </c>
      <c r="B20" s="26" t="s">
        <v>313</v>
      </c>
      <c r="C20" s="9" t="s">
        <v>255</v>
      </c>
      <c r="D20" s="37" t="s">
        <v>261</v>
      </c>
      <c r="E20" s="37" t="s">
        <v>309</v>
      </c>
      <c r="F20" s="37" t="s">
        <v>310</v>
      </c>
      <c r="G20" s="13"/>
      <c r="H20" s="66">
        <f>H21+H22</f>
        <v>60</v>
      </c>
    </row>
    <row r="21" spans="1:17" ht="36" customHeight="1">
      <c r="A21" s="4" t="s">
        <v>50</v>
      </c>
      <c r="B21" s="26" t="s">
        <v>189</v>
      </c>
      <c r="C21" s="9" t="s">
        <v>255</v>
      </c>
      <c r="D21" s="37" t="s">
        <v>261</v>
      </c>
      <c r="E21" s="37" t="s">
        <v>309</v>
      </c>
      <c r="F21" s="37" t="s">
        <v>310</v>
      </c>
      <c r="G21" s="13">
        <v>121</v>
      </c>
      <c r="H21" s="66">
        <v>50</v>
      </c>
    </row>
    <row r="22" spans="1:17" ht="89.25" customHeight="1">
      <c r="A22" s="4" t="s">
        <v>50</v>
      </c>
      <c r="B22" s="26" t="s">
        <v>311</v>
      </c>
      <c r="C22" s="9" t="s">
        <v>255</v>
      </c>
      <c r="D22" s="37" t="s">
        <v>261</v>
      </c>
      <c r="E22" s="37" t="s">
        <v>309</v>
      </c>
      <c r="F22" s="37" t="s">
        <v>310</v>
      </c>
      <c r="G22" s="13">
        <v>129</v>
      </c>
      <c r="H22" s="66">
        <v>10</v>
      </c>
    </row>
    <row r="23" spans="1:17" ht="91.5" customHeight="1">
      <c r="A23" s="4" t="s">
        <v>50</v>
      </c>
      <c r="B23" s="34" t="s">
        <v>163</v>
      </c>
      <c r="C23" s="35" t="s">
        <v>81</v>
      </c>
      <c r="D23" s="36" t="s">
        <v>160</v>
      </c>
      <c r="E23" s="36" t="s">
        <v>164</v>
      </c>
      <c r="F23" s="36" t="s">
        <v>2</v>
      </c>
      <c r="G23" s="36" t="s">
        <v>2</v>
      </c>
      <c r="H23" s="72">
        <f>H24</f>
        <v>0.1</v>
      </c>
    </row>
    <row r="24" spans="1:17" ht="87" customHeight="1">
      <c r="A24" s="4" t="s">
        <v>50</v>
      </c>
      <c r="B24" s="10" t="s">
        <v>183</v>
      </c>
      <c r="C24" s="9" t="s">
        <v>81</v>
      </c>
      <c r="D24" s="13" t="s">
        <v>160</v>
      </c>
      <c r="E24" s="13" t="s">
        <v>164</v>
      </c>
      <c r="F24" s="13" t="s">
        <v>184</v>
      </c>
      <c r="G24" s="13" t="s">
        <v>2</v>
      </c>
      <c r="H24" s="66">
        <f>H25</f>
        <v>0.1</v>
      </c>
    </row>
    <row r="25" spans="1:17" ht="37.5" customHeight="1">
      <c r="A25" s="4" t="s">
        <v>50</v>
      </c>
      <c r="B25" s="10" t="s">
        <v>185</v>
      </c>
      <c r="C25" s="9" t="s">
        <v>81</v>
      </c>
      <c r="D25" s="13" t="s">
        <v>160</v>
      </c>
      <c r="E25" s="13" t="s">
        <v>164</v>
      </c>
      <c r="F25" s="13" t="s">
        <v>186</v>
      </c>
      <c r="G25" s="13" t="s">
        <v>2</v>
      </c>
      <c r="H25" s="66">
        <f>H26</f>
        <v>0.1</v>
      </c>
    </row>
    <row r="26" spans="1:17" ht="35.25" customHeight="1">
      <c r="A26" s="4" t="s">
        <v>50</v>
      </c>
      <c r="B26" s="10" t="s">
        <v>193</v>
      </c>
      <c r="C26" s="9" t="s">
        <v>81</v>
      </c>
      <c r="D26" s="13" t="s">
        <v>160</v>
      </c>
      <c r="E26" s="13" t="s">
        <v>164</v>
      </c>
      <c r="F26" s="13" t="s">
        <v>194</v>
      </c>
      <c r="G26" s="13" t="s">
        <v>2</v>
      </c>
      <c r="H26" s="66">
        <f>H27</f>
        <v>0.1</v>
      </c>
    </row>
    <row r="27" spans="1:17" ht="18.75" customHeight="1">
      <c r="A27" s="4" t="s">
        <v>50</v>
      </c>
      <c r="B27" s="10" t="s">
        <v>195</v>
      </c>
      <c r="C27" s="9" t="s">
        <v>81</v>
      </c>
      <c r="D27" s="13" t="s">
        <v>160</v>
      </c>
      <c r="E27" s="13" t="s">
        <v>164</v>
      </c>
      <c r="F27" s="13" t="s">
        <v>194</v>
      </c>
      <c r="G27" s="13" t="s">
        <v>196</v>
      </c>
      <c r="H27" s="66">
        <v>0.1</v>
      </c>
    </row>
    <row r="28" spans="1:17" ht="101.25" customHeight="1">
      <c r="A28" s="4" t="s">
        <v>50</v>
      </c>
      <c r="B28" s="34" t="s">
        <v>165</v>
      </c>
      <c r="C28" s="35" t="s">
        <v>81</v>
      </c>
      <c r="D28" s="36" t="s">
        <v>160</v>
      </c>
      <c r="E28" s="36" t="s">
        <v>166</v>
      </c>
      <c r="F28" s="36" t="s">
        <v>2</v>
      </c>
      <c r="G28" s="36" t="s">
        <v>2</v>
      </c>
      <c r="H28" s="72">
        <f>H32+H33+H37+H38+H39+H41+H42+H40</f>
        <v>986.14174000000003</v>
      </c>
      <c r="J28" s="83"/>
      <c r="K28" s="83"/>
      <c r="L28" s="83"/>
      <c r="M28" s="83"/>
      <c r="N28" s="83"/>
      <c r="O28" s="83"/>
      <c r="P28" s="83"/>
      <c r="Q28" s="83"/>
    </row>
    <row r="29" spans="1:17" ht="87" customHeight="1">
      <c r="A29" s="4" t="s">
        <v>50</v>
      </c>
      <c r="B29" s="10" t="s">
        <v>183</v>
      </c>
      <c r="C29" s="9" t="s">
        <v>81</v>
      </c>
      <c r="D29" s="13" t="s">
        <v>160</v>
      </c>
      <c r="E29" s="13" t="s">
        <v>166</v>
      </c>
      <c r="F29" s="13" t="s">
        <v>184</v>
      </c>
      <c r="G29" s="13" t="s">
        <v>2</v>
      </c>
      <c r="H29" s="66">
        <f>H30</f>
        <v>901.14174000000003</v>
      </c>
      <c r="J29" s="83"/>
      <c r="K29" s="83"/>
      <c r="L29" s="83"/>
      <c r="M29" s="83"/>
      <c r="N29" s="83"/>
      <c r="O29" s="83"/>
      <c r="P29" s="83"/>
      <c r="Q29" s="83"/>
    </row>
    <row r="30" spans="1:17" ht="39" customHeight="1">
      <c r="A30" s="4" t="s">
        <v>50</v>
      </c>
      <c r="B30" s="10" t="s">
        <v>185</v>
      </c>
      <c r="C30" s="9" t="s">
        <v>81</v>
      </c>
      <c r="D30" s="13" t="s">
        <v>160</v>
      </c>
      <c r="E30" s="13" t="s">
        <v>166</v>
      </c>
      <c r="F30" s="13" t="s">
        <v>186</v>
      </c>
      <c r="G30" s="13" t="s">
        <v>2</v>
      </c>
      <c r="H30" s="66">
        <f>H31</f>
        <v>901.14174000000003</v>
      </c>
      <c r="J30" s="83"/>
      <c r="K30" s="83"/>
      <c r="L30" s="83"/>
      <c r="M30" s="83"/>
      <c r="N30" s="83"/>
      <c r="O30" s="83"/>
      <c r="P30" s="83"/>
      <c r="Q30" s="83"/>
    </row>
    <row r="31" spans="1:17" ht="38.25" customHeight="1">
      <c r="A31" s="4" t="s">
        <v>50</v>
      </c>
      <c r="B31" s="10" t="s">
        <v>193</v>
      </c>
      <c r="C31" s="9" t="s">
        <v>81</v>
      </c>
      <c r="D31" s="13" t="s">
        <v>160</v>
      </c>
      <c r="E31" s="13" t="s">
        <v>166</v>
      </c>
      <c r="F31" s="13" t="s">
        <v>194</v>
      </c>
      <c r="G31" s="13" t="s">
        <v>2</v>
      </c>
      <c r="H31" s="66">
        <f>H32+H39+H41+H42+H33+H40</f>
        <v>901.14174000000003</v>
      </c>
      <c r="I31" s="82"/>
      <c r="J31" s="144">
        <f>H32+H37+H38+H33</f>
        <v>597.82999999999993</v>
      </c>
      <c r="K31" s="83"/>
      <c r="L31" s="83"/>
      <c r="M31" s="83"/>
      <c r="N31" s="83"/>
      <c r="O31" s="83"/>
      <c r="P31" s="83"/>
      <c r="Q31" s="83"/>
    </row>
    <row r="32" spans="1:17" ht="42" customHeight="1">
      <c r="A32" s="4" t="s">
        <v>50</v>
      </c>
      <c r="B32" s="26" t="s">
        <v>189</v>
      </c>
      <c r="C32" s="9" t="s">
        <v>81</v>
      </c>
      <c r="D32" s="13" t="s">
        <v>160</v>
      </c>
      <c r="E32" s="13" t="s">
        <v>166</v>
      </c>
      <c r="F32" s="13" t="s">
        <v>194</v>
      </c>
      <c r="G32" s="13" t="s">
        <v>190</v>
      </c>
      <c r="H32" s="66">
        <v>391.02</v>
      </c>
      <c r="J32" s="83"/>
      <c r="K32" s="83"/>
      <c r="L32" s="83"/>
      <c r="M32" s="83"/>
      <c r="N32" s="83"/>
      <c r="O32" s="83"/>
      <c r="P32" s="83"/>
      <c r="Q32" s="83"/>
    </row>
    <row r="33" spans="1:17" ht="87" customHeight="1">
      <c r="A33" s="4" t="s">
        <v>50</v>
      </c>
      <c r="B33" s="10" t="s">
        <v>191</v>
      </c>
      <c r="C33" s="9" t="s">
        <v>81</v>
      </c>
      <c r="D33" s="13" t="s">
        <v>160</v>
      </c>
      <c r="E33" s="13" t="s">
        <v>166</v>
      </c>
      <c r="F33" s="13" t="s">
        <v>194</v>
      </c>
      <c r="G33" s="13" t="s">
        <v>192</v>
      </c>
      <c r="H33" s="66">
        <v>121.81</v>
      </c>
      <c r="J33" s="83"/>
      <c r="K33" s="83"/>
      <c r="L33" s="83"/>
      <c r="M33" s="83"/>
      <c r="N33" s="83"/>
      <c r="O33" s="83"/>
      <c r="P33" s="83"/>
      <c r="Q33" s="83"/>
    </row>
    <row r="34" spans="1:17" ht="105" customHeight="1">
      <c r="A34" s="4" t="s">
        <v>50</v>
      </c>
      <c r="B34" s="26" t="s">
        <v>312</v>
      </c>
      <c r="C34" s="37" t="s">
        <v>255</v>
      </c>
      <c r="D34" s="37" t="s">
        <v>261</v>
      </c>
      <c r="E34" s="37" t="s">
        <v>301</v>
      </c>
      <c r="F34" s="37" t="s">
        <v>278</v>
      </c>
      <c r="G34" s="9"/>
      <c r="H34" s="66">
        <f>H35</f>
        <v>85</v>
      </c>
      <c r="J34" s="83"/>
      <c r="K34" s="83"/>
      <c r="L34" s="83"/>
      <c r="M34" s="83"/>
      <c r="N34" s="83"/>
      <c r="O34" s="83"/>
      <c r="P34" s="83"/>
      <c r="Q34" s="83"/>
    </row>
    <row r="35" spans="1:17" ht="101.25" customHeight="1">
      <c r="A35" s="4" t="s">
        <v>50</v>
      </c>
      <c r="B35" s="26" t="s">
        <v>314</v>
      </c>
      <c r="C35" s="37" t="s">
        <v>255</v>
      </c>
      <c r="D35" s="37" t="s">
        <v>261</v>
      </c>
      <c r="E35" s="37" t="s">
        <v>301</v>
      </c>
      <c r="F35" s="37" t="s">
        <v>280</v>
      </c>
      <c r="G35" s="9"/>
      <c r="H35" s="66">
        <f>H36</f>
        <v>85</v>
      </c>
      <c r="J35" s="83"/>
      <c r="K35" s="83"/>
      <c r="L35" s="83"/>
      <c r="M35" s="83"/>
      <c r="N35" s="83"/>
      <c r="O35" s="83"/>
      <c r="P35" s="83"/>
      <c r="Q35" s="83"/>
    </row>
    <row r="36" spans="1:17" ht="72.75" customHeight="1">
      <c r="A36" s="4" t="s">
        <v>50</v>
      </c>
      <c r="B36" s="26" t="s">
        <v>313</v>
      </c>
      <c r="C36" s="37" t="s">
        <v>255</v>
      </c>
      <c r="D36" s="37" t="s">
        <v>261</v>
      </c>
      <c r="E36" s="37" t="s">
        <v>301</v>
      </c>
      <c r="F36" s="37" t="s">
        <v>310</v>
      </c>
      <c r="G36" s="9"/>
      <c r="H36" s="66">
        <f>H37+H38</f>
        <v>85</v>
      </c>
      <c r="J36" s="83"/>
      <c r="K36" s="83"/>
      <c r="L36" s="83"/>
      <c r="M36" s="83"/>
      <c r="N36" s="83"/>
      <c r="O36" s="83"/>
      <c r="P36" s="83"/>
      <c r="Q36" s="83"/>
    </row>
    <row r="37" spans="1:17" ht="35.25" customHeight="1">
      <c r="A37" s="4" t="s">
        <v>50</v>
      </c>
      <c r="B37" s="26" t="s">
        <v>189</v>
      </c>
      <c r="C37" s="37" t="s">
        <v>255</v>
      </c>
      <c r="D37" s="37" t="s">
        <v>261</v>
      </c>
      <c r="E37" s="37" t="s">
        <v>301</v>
      </c>
      <c r="F37" s="37" t="s">
        <v>310</v>
      </c>
      <c r="G37" s="37" t="s">
        <v>315</v>
      </c>
      <c r="H37" s="66">
        <v>70</v>
      </c>
    </row>
    <row r="38" spans="1:17" ht="86.25" customHeight="1">
      <c r="A38" s="4" t="s">
        <v>50</v>
      </c>
      <c r="B38" s="26" t="s">
        <v>311</v>
      </c>
      <c r="C38" s="37" t="s">
        <v>255</v>
      </c>
      <c r="D38" s="37" t="s">
        <v>261</v>
      </c>
      <c r="E38" s="37" t="s">
        <v>301</v>
      </c>
      <c r="F38" s="37" t="s">
        <v>310</v>
      </c>
      <c r="G38" s="37" t="s">
        <v>316</v>
      </c>
      <c r="H38" s="66">
        <v>15</v>
      </c>
    </row>
    <row r="39" spans="1:17" ht="19.5" customHeight="1">
      <c r="A39" s="4" t="s">
        <v>50</v>
      </c>
      <c r="B39" s="10" t="s">
        <v>195</v>
      </c>
      <c r="C39" s="9" t="s">
        <v>81</v>
      </c>
      <c r="D39" s="13" t="s">
        <v>160</v>
      </c>
      <c r="E39" s="13" t="s">
        <v>166</v>
      </c>
      <c r="F39" s="38" t="s">
        <v>194</v>
      </c>
      <c r="G39" s="13" t="s">
        <v>196</v>
      </c>
      <c r="H39" s="66">
        <f>22+37.106+1+30+231.00574</f>
        <v>321.11174</v>
      </c>
    </row>
    <row r="40" spans="1:17" ht="25.5" customHeight="1">
      <c r="A40" s="4" t="s">
        <v>50</v>
      </c>
      <c r="B40" s="26" t="s">
        <v>335</v>
      </c>
      <c r="C40" s="37" t="s">
        <v>255</v>
      </c>
      <c r="D40" s="37" t="s">
        <v>261</v>
      </c>
      <c r="E40" s="37" t="s">
        <v>301</v>
      </c>
      <c r="F40" s="37" t="s">
        <v>194</v>
      </c>
      <c r="G40" s="9">
        <v>247</v>
      </c>
      <c r="H40" s="66">
        <v>50</v>
      </c>
    </row>
    <row r="41" spans="1:17" ht="34.5" customHeight="1">
      <c r="A41" s="4" t="s">
        <v>50</v>
      </c>
      <c r="B41" s="10" t="s">
        <v>197</v>
      </c>
      <c r="C41" s="9" t="s">
        <v>81</v>
      </c>
      <c r="D41" s="13" t="s">
        <v>160</v>
      </c>
      <c r="E41" s="13" t="s">
        <v>166</v>
      </c>
      <c r="F41" s="13" t="s">
        <v>194</v>
      </c>
      <c r="G41" s="13" t="s">
        <v>198</v>
      </c>
      <c r="H41" s="66">
        <f>4.3*4</f>
        <v>17.2</v>
      </c>
    </row>
    <row r="42" spans="1:17" ht="54.75" hidden="1" customHeight="1">
      <c r="A42" s="4" t="s">
        <v>50</v>
      </c>
      <c r="B42" s="10" t="s">
        <v>302</v>
      </c>
      <c r="C42" s="9" t="s">
        <v>255</v>
      </c>
      <c r="D42" s="37" t="s">
        <v>261</v>
      </c>
      <c r="E42" s="37" t="s">
        <v>301</v>
      </c>
      <c r="F42" s="13" t="s">
        <v>259</v>
      </c>
      <c r="G42" s="13">
        <v>853</v>
      </c>
      <c r="H42" s="66">
        <v>0</v>
      </c>
    </row>
    <row r="43" spans="1:17" ht="21" customHeight="1">
      <c r="A43" s="4" t="s">
        <v>50</v>
      </c>
      <c r="B43" s="34" t="s">
        <v>167</v>
      </c>
      <c r="C43" s="35" t="s">
        <v>81</v>
      </c>
      <c r="D43" s="36" t="s">
        <v>160</v>
      </c>
      <c r="E43" s="36" t="s">
        <v>168</v>
      </c>
      <c r="F43" s="36" t="s">
        <v>2</v>
      </c>
      <c r="G43" s="36" t="s">
        <v>2</v>
      </c>
      <c r="H43" s="72">
        <f>H44</f>
        <v>5</v>
      </c>
    </row>
    <row r="44" spans="1:17" ht="52.5" customHeight="1">
      <c r="A44" s="4" t="s">
        <v>50</v>
      </c>
      <c r="B44" s="10" t="s">
        <v>199</v>
      </c>
      <c r="C44" s="9" t="s">
        <v>81</v>
      </c>
      <c r="D44" s="13" t="s">
        <v>160</v>
      </c>
      <c r="E44" s="13" t="s">
        <v>168</v>
      </c>
      <c r="F44" s="13" t="s">
        <v>200</v>
      </c>
      <c r="G44" s="13" t="s">
        <v>2</v>
      </c>
      <c r="H44" s="66">
        <f>H45</f>
        <v>5</v>
      </c>
    </row>
    <row r="45" spans="1:17" ht="20.25" customHeight="1">
      <c r="A45" s="4" t="s">
        <v>50</v>
      </c>
      <c r="B45" s="10" t="s">
        <v>167</v>
      </c>
      <c r="C45" s="9" t="s">
        <v>81</v>
      </c>
      <c r="D45" s="13" t="s">
        <v>160</v>
      </c>
      <c r="E45" s="13" t="s">
        <v>168</v>
      </c>
      <c r="F45" s="13" t="s">
        <v>201</v>
      </c>
      <c r="G45" s="13" t="s">
        <v>2</v>
      </c>
      <c r="H45" s="66">
        <f>H46</f>
        <v>5</v>
      </c>
    </row>
    <row r="46" spans="1:17" ht="39" customHeight="1">
      <c r="A46" s="4" t="s">
        <v>50</v>
      </c>
      <c r="B46" s="10" t="s">
        <v>202</v>
      </c>
      <c r="C46" s="9" t="s">
        <v>81</v>
      </c>
      <c r="D46" s="13" t="s">
        <v>160</v>
      </c>
      <c r="E46" s="13" t="s">
        <v>168</v>
      </c>
      <c r="F46" s="13" t="s">
        <v>203</v>
      </c>
      <c r="G46" s="13" t="s">
        <v>2</v>
      </c>
      <c r="H46" s="66">
        <f>H47</f>
        <v>5</v>
      </c>
    </row>
    <row r="47" spans="1:17" ht="18" customHeight="1">
      <c r="A47" s="4" t="s">
        <v>50</v>
      </c>
      <c r="B47" s="10" t="s">
        <v>204</v>
      </c>
      <c r="C47" s="9" t="s">
        <v>81</v>
      </c>
      <c r="D47" s="13" t="s">
        <v>160</v>
      </c>
      <c r="E47" s="13" t="s">
        <v>168</v>
      </c>
      <c r="F47" s="13" t="s">
        <v>203</v>
      </c>
      <c r="G47" s="13" t="s">
        <v>205</v>
      </c>
      <c r="H47" s="66">
        <v>5</v>
      </c>
    </row>
    <row r="48" spans="1:17" ht="25.5" customHeight="1">
      <c r="A48" s="4" t="s">
        <v>50</v>
      </c>
      <c r="B48" s="34" t="s">
        <v>169</v>
      </c>
      <c r="C48" s="35" t="s">
        <v>81</v>
      </c>
      <c r="D48" s="36" t="s">
        <v>160</v>
      </c>
      <c r="E48" s="36" t="s">
        <v>170</v>
      </c>
      <c r="F48" s="36" t="s">
        <v>2</v>
      </c>
      <c r="G48" s="36" t="s">
        <v>2</v>
      </c>
      <c r="H48" s="72">
        <f>H52+H56+H57+H63+H67+H69+H61+H62</f>
        <v>3060.5</v>
      </c>
      <c r="J48" s="81"/>
    </row>
    <row r="49" spans="1:8" ht="2.25" hidden="1" customHeight="1">
      <c r="A49" s="4" t="s">
        <v>50</v>
      </c>
      <c r="B49" s="10" t="s">
        <v>183</v>
      </c>
      <c r="C49" s="9" t="s">
        <v>81</v>
      </c>
      <c r="D49" s="13" t="s">
        <v>160</v>
      </c>
      <c r="E49" s="13" t="s">
        <v>170</v>
      </c>
      <c r="F49" s="13" t="s">
        <v>184</v>
      </c>
      <c r="G49" s="13" t="s">
        <v>2</v>
      </c>
      <c r="H49" s="66">
        <f>H50</f>
        <v>0</v>
      </c>
    </row>
    <row r="50" spans="1:8" ht="63.75" hidden="1" customHeight="1">
      <c r="A50" s="4" t="s">
        <v>50</v>
      </c>
      <c r="B50" s="10" t="s">
        <v>206</v>
      </c>
      <c r="C50" s="9" t="s">
        <v>81</v>
      </c>
      <c r="D50" s="13" t="s">
        <v>160</v>
      </c>
      <c r="E50" s="13" t="s">
        <v>170</v>
      </c>
      <c r="F50" s="13" t="s">
        <v>207</v>
      </c>
      <c r="G50" s="13" t="s">
        <v>2</v>
      </c>
      <c r="H50" s="66">
        <f>H51</f>
        <v>0</v>
      </c>
    </row>
    <row r="51" spans="1:8" ht="36.75" hidden="1" customHeight="1">
      <c r="A51" s="4" t="s">
        <v>50</v>
      </c>
      <c r="B51" s="10" t="s">
        <v>208</v>
      </c>
      <c r="C51" s="9" t="s">
        <v>81</v>
      </c>
      <c r="D51" s="13" t="s">
        <v>160</v>
      </c>
      <c r="E51" s="13" t="s">
        <v>170</v>
      </c>
      <c r="F51" s="13" t="s">
        <v>209</v>
      </c>
      <c r="G51" s="13" t="s">
        <v>2</v>
      </c>
      <c r="H51" s="66">
        <f>H52</f>
        <v>0</v>
      </c>
    </row>
    <row r="52" spans="1:8" ht="59.25" hidden="1" customHeight="1">
      <c r="A52" s="4" t="s">
        <v>50</v>
      </c>
      <c r="B52" s="10" t="s">
        <v>195</v>
      </c>
      <c r="C52" s="9" t="s">
        <v>81</v>
      </c>
      <c r="D52" s="13" t="s">
        <v>160</v>
      </c>
      <c r="E52" s="13" t="s">
        <v>170</v>
      </c>
      <c r="F52" s="13" t="s">
        <v>209</v>
      </c>
      <c r="G52" s="13" t="s">
        <v>196</v>
      </c>
      <c r="H52" s="66">
        <v>0</v>
      </c>
    </row>
    <row r="53" spans="1:8" ht="54.75" customHeight="1">
      <c r="A53" s="4" t="s">
        <v>50</v>
      </c>
      <c r="B53" s="10" t="s">
        <v>210</v>
      </c>
      <c r="C53" s="9" t="s">
        <v>81</v>
      </c>
      <c r="D53" s="13" t="s">
        <v>160</v>
      </c>
      <c r="E53" s="13" t="s">
        <v>170</v>
      </c>
      <c r="F53" s="13" t="s">
        <v>211</v>
      </c>
      <c r="G53" s="13" t="s">
        <v>2</v>
      </c>
      <c r="H53" s="143">
        <f>H54</f>
        <v>2774.5</v>
      </c>
    </row>
    <row r="54" spans="1:8" ht="52.5" customHeight="1">
      <c r="A54" s="4" t="s">
        <v>50</v>
      </c>
      <c r="B54" s="10" t="s">
        <v>212</v>
      </c>
      <c r="C54" s="9" t="s">
        <v>81</v>
      </c>
      <c r="D54" s="13" t="s">
        <v>160</v>
      </c>
      <c r="E54" s="13" t="s">
        <v>170</v>
      </c>
      <c r="F54" s="13" t="s">
        <v>213</v>
      </c>
      <c r="G54" s="13" t="s">
        <v>2</v>
      </c>
      <c r="H54" s="143">
        <f>H55</f>
        <v>2774.5</v>
      </c>
    </row>
    <row r="55" spans="1:8" ht="98.25" customHeight="1">
      <c r="A55" s="4" t="s">
        <v>50</v>
      </c>
      <c r="B55" s="10" t="s">
        <v>214</v>
      </c>
      <c r="C55" s="9" t="s">
        <v>81</v>
      </c>
      <c r="D55" s="13" t="s">
        <v>160</v>
      </c>
      <c r="E55" s="13" t="s">
        <v>170</v>
      </c>
      <c r="F55" s="13" t="s">
        <v>215</v>
      </c>
      <c r="G55" s="13" t="s">
        <v>2</v>
      </c>
      <c r="H55" s="143">
        <f>H56+H57+H63</f>
        <v>2774.5</v>
      </c>
    </row>
    <row r="56" spans="1:8" ht="37.5" customHeight="1">
      <c r="A56" s="4" t="s">
        <v>50</v>
      </c>
      <c r="B56" s="10" t="s">
        <v>189</v>
      </c>
      <c r="C56" s="9" t="s">
        <v>81</v>
      </c>
      <c r="D56" s="13" t="s">
        <v>160</v>
      </c>
      <c r="E56" s="13" t="s">
        <v>170</v>
      </c>
      <c r="F56" s="13" t="s">
        <v>215</v>
      </c>
      <c r="G56" s="13" t="s">
        <v>190</v>
      </c>
      <c r="H56" s="143">
        <f>14.7108*10*12+6.214*2+4.43*5+4.902*3-90</f>
        <v>1724.5800000000002</v>
      </c>
    </row>
    <row r="57" spans="1:8" ht="84" customHeight="1">
      <c r="A57" s="4" t="s">
        <v>50</v>
      </c>
      <c r="B57" s="10" t="s">
        <v>191</v>
      </c>
      <c r="C57" s="9" t="s">
        <v>81</v>
      </c>
      <c r="D57" s="13" t="s">
        <v>160</v>
      </c>
      <c r="E57" s="13" t="s">
        <v>170</v>
      </c>
      <c r="F57" s="13" t="s">
        <v>215</v>
      </c>
      <c r="G57" s="13" t="s">
        <v>192</v>
      </c>
      <c r="H57" s="143">
        <v>499.92</v>
      </c>
    </row>
    <row r="58" spans="1:8" ht="43.5" customHeight="1">
      <c r="A58" s="4" t="s">
        <v>50</v>
      </c>
      <c r="B58" s="26" t="s">
        <v>312</v>
      </c>
      <c r="C58" s="37" t="s">
        <v>255</v>
      </c>
      <c r="D58" s="37" t="s">
        <v>261</v>
      </c>
      <c r="E58" s="37" t="s">
        <v>305</v>
      </c>
      <c r="F58" s="37" t="s">
        <v>278</v>
      </c>
      <c r="G58" s="9"/>
      <c r="H58" s="66">
        <f>H59</f>
        <v>126</v>
      </c>
    </row>
    <row r="59" spans="1:8" ht="47.25" customHeight="1">
      <c r="A59" s="4" t="s">
        <v>50</v>
      </c>
      <c r="B59" s="26" t="s">
        <v>314</v>
      </c>
      <c r="C59" s="37" t="s">
        <v>255</v>
      </c>
      <c r="D59" s="37" t="s">
        <v>261</v>
      </c>
      <c r="E59" s="37" t="s">
        <v>305</v>
      </c>
      <c r="F59" s="37" t="s">
        <v>280</v>
      </c>
      <c r="G59" s="9"/>
      <c r="H59" s="66">
        <f>H60</f>
        <v>126</v>
      </c>
    </row>
    <row r="60" spans="1:8" ht="47.25" customHeight="1">
      <c r="A60" s="4" t="s">
        <v>50</v>
      </c>
      <c r="B60" s="26" t="s">
        <v>313</v>
      </c>
      <c r="C60" s="37" t="s">
        <v>255</v>
      </c>
      <c r="D60" s="37" t="s">
        <v>261</v>
      </c>
      <c r="E60" s="37" t="s">
        <v>305</v>
      </c>
      <c r="F60" s="37" t="s">
        <v>310</v>
      </c>
      <c r="G60" s="9"/>
      <c r="H60" s="66">
        <f>H61+H62</f>
        <v>126</v>
      </c>
    </row>
    <row r="61" spans="1:8" ht="35.25" customHeight="1">
      <c r="A61" s="4" t="s">
        <v>50</v>
      </c>
      <c r="B61" s="26" t="s">
        <v>189</v>
      </c>
      <c r="C61" s="37" t="s">
        <v>255</v>
      </c>
      <c r="D61" s="37" t="s">
        <v>261</v>
      </c>
      <c r="E61" s="37" t="s">
        <v>305</v>
      </c>
      <c r="F61" s="37" t="s">
        <v>310</v>
      </c>
      <c r="G61" s="37" t="s">
        <v>315</v>
      </c>
      <c r="H61" s="66">
        <v>90</v>
      </c>
    </row>
    <row r="62" spans="1:8" ht="85.5" customHeight="1">
      <c r="A62" s="4" t="s">
        <v>50</v>
      </c>
      <c r="B62" s="26" t="s">
        <v>311</v>
      </c>
      <c r="C62" s="37" t="s">
        <v>255</v>
      </c>
      <c r="D62" s="37" t="s">
        <v>261</v>
      </c>
      <c r="E62" s="37" t="s">
        <v>305</v>
      </c>
      <c r="F62" s="37" t="s">
        <v>310</v>
      </c>
      <c r="G62" s="37" t="s">
        <v>316</v>
      </c>
      <c r="H62" s="66">
        <v>36</v>
      </c>
    </row>
    <row r="63" spans="1:8" ht="18.75" customHeight="1">
      <c r="A63" s="4" t="s">
        <v>50</v>
      </c>
      <c r="B63" s="10" t="s">
        <v>195</v>
      </c>
      <c r="C63" s="9" t="s">
        <v>81</v>
      </c>
      <c r="D63" s="13" t="s">
        <v>160</v>
      </c>
      <c r="E63" s="13" t="s">
        <v>170</v>
      </c>
      <c r="F63" s="13" t="s">
        <v>215</v>
      </c>
      <c r="G63" s="13" t="s">
        <v>196</v>
      </c>
      <c r="H63" s="66">
        <f>350+200-364+43.9633+250+70.04-0.0033</f>
        <v>550</v>
      </c>
    </row>
    <row r="64" spans="1:8" ht="54" customHeight="1">
      <c r="A64" s="4" t="s">
        <v>50</v>
      </c>
      <c r="B64" s="10" t="s">
        <v>199</v>
      </c>
      <c r="C64" s="9" t="s">
        <v>81</v>
      </c>
      <c r="D64" s="13" t="s">
        <v>160</v>
      </c>
      <c r="E64" s="13" t="s">
        <v>170</v>
      </c>
      <c r="F64" s="13" t="s">
        <v>200</v>
      </c>
      <c r="G64" s="13" t="s">
        <v>2</v>
      </c>
      <c r="H64" s="66">
        <f>H65</f>
        <v>160</v>
      </c>
    </row>
    <row r="65" spans="1:10" ht="33.75" customHeight="1">
      <c r="A65" s="4" t="s">
        <v>50</v>
      </c>
      <c r="B65" s="10" t="s">
        <v>216</v>
      </c>
      <c r="C65" s="9" t="s">
        <v>81</v>
      </c>
      <c r="D65" s="13" t="s">
        <v>160</v>
      </c>
      <c r="E65" s="13" t="s">
        <v>170</v>
      </c>
      <c r="F65" s="13" t="s">
        <v>217</v>
      </c>
      <c r="G65" s="13" t="s">
        <v>2</v>
      </c>
      <c r="H65" s="66">
        <f>H69+H67</f>
        <v>160</v>
      </c>
    </row>
    <row r="66" spans="1:10" ht="51.75" customHeight="1">
      <c r="A66" s="4" t="s">
        <v>50</v>
      </c>
      <c r="B66" s="26" t="s">
        <v>307</v>
      </c>
      <c r="C66" s="37" t="s">
        <v>255</v>
      </c>
      <c r="D66" s="37" t="s">
        <v>261</v>
      </c>
      <c r="E66" s="37" t="s">
        <v>305</v>
      </c>
      <c r="F66" s="37" t="s">
        <v>338</v>
      </c>
      <c r="G66" s="9"/>
      <c r="H66" s="66">
        <f>H67</f>
        <v>10</v>
      </c>
    </row>
    <row r="67" spans="1:10" ht="18.75" customHeight="1">
      <c r="A67" s="4" t="s">
        <v>50</v>
      </c>
      <c r="B67" s="26" t="s">
        <v>271</v>
      </c>
      <c r="C67" s="37" t="s">
        <v>255</v>
      </c>
      <c r="D67" s="37" t="s">
        <v>261</v>
      </c>
      <c r="E67" s="37" t="s">
        <v>305</v>
      </c>
      <c r="F67" s="37" t="s">
        <v>338</v>
      </c>
      <c r="G67" s="37" t="s">
        <v>270</v>
      </c>
      <c r="H67" s="66">
        <v>10</v>
      </c>
    </row>
    <row r="68" spans="1:10" ht="32.25" customHeight="1">
      <c r="A68" s="4" t="s">
        <v>50</v>
      </c>
      <c r="B68" s="10" t="s">
        <v>218</v>
      </c>
      <c r="C68" s="9" t="s">
        <v>81</v>
      </c>
      <c r="D68" s="13" t="s">
        <v>160</v>
      </c>
      <c r="E68" s="13" t="s">
        <v>170</v>
      </c>
      <c r="F68" s="13" t="s">
        <v>219</v>
      </c>
      <c r="G68" s="13" t="s">
        <v>2</v>
      </c>
      <c r="H68" s="66">
        <f>H69</f>
        <v>150</v>
      </c>
    </row>
    <row r="69" spans="1:10" ht="23.25" customHeight="1">
      <c r="A69" s="4" t="s">
        <v>50</v>
      </c>
      <c r="B69" s="10" t="s">
        <v>195</v>
      </c>
      <c r="C69" s="9" t="s">
        <v>81</v>
      </c>
      <c r="D69" s="13" t="s">
        <v>160</v>
      </c>
      <c r="E69" s="13" t="s">
        <v>170</v>
      </c>
      <c r="F69" s="13" t="s">
        <v>219</v>
      </c>
      <c r="G69" s="13" t="s">
        <v>196</v>
      </c>
      <c r="H69" s="66">
        <v>150</v>
      </c>
    </row>
    <row r="70" spans="1:10" ht="15.75" customHeight="1">
      <c r="A70" s="4" t="s">
        <v>50</v>
      </c>
      <c r="B70" s="26" t="s">
        <v>171</v>
      </c>
      <c r="C70" s="37" t="s">
        <v>81</v>
      </c>
      <c r="D70" s="38" t="s">
        <v>162</v>
      </c>
      <c r="E70" s="38" t="s">
        <v>2</v>
      </c>
      <c r="F70" s="38" t="s">
        <v>2</v>
      </c>
      <c r="G70" s="38" t="s">
        <v>2</v>
      </c>
      <c r="H70" s="66">
        <f>H71</f>
        <v>309</v>
      </c>
    </row>
    <row r="71" spans="1:10" ht="36.75" customHeight="1">
      <c r="A71" s="4" t="s">
        <v>50</v>
      </c>
      <c r="B71" s="34" t="s">
        <v>172</v>
      </c>
      <c r="C71" s="35" t="s">
        <v>81</v>
      </c>
      <c r="D71" s="36" t="s">
        <v>162</v>
      </c>
      <c r="E71" s="36" t="s">
        <v>164</v>
      </c>
      <c r="F71" s="36" t="s">
        <v>2</v>
      </c>
      <c r="G71" s="36" t="s">
        <v>2</v>
      </c>
      <c r="H71" s="72">
        <f>H72</f>
        <v>309</v>
      </c>
    </row>
    <row r="72" spans="1:10" ht="88.5" customHeight="1">
      <c r="A72" s="4" t="s">
        <v>50</v>
      </c>
      <c r="B72" s="10" t="s">
        <v>183</v>
      </c>
      <c r="C72" s="9" t="s">
        <v>81</v>
      </c>
      <c r="D72" s="13" t="s">
        <v>162</v>
      </c>
      <c r="E72" s="13" t="s">
        <v>164</v>
      </c>
      <c r="F72" s="13" t="s">
        <v>184</v>
      </c>
      <c r="G72" s="13" t="s">
        <v>2</v>
      </c>
      <c r="H72" s="66">
        <f>H74</f>
        <v>309</v>
      </c>
    </row>
    <row r="73" spans="1:10" ht="44.25" hidden="1" customHeight="1">
      <c r="A73" s="4" t="s">
        <v>50</v>
      </c>
      <c r="B73" s="10" t="s">
        <v>206</v>
      </c>
      <c r="C73" s="9" t="s">
        <v>81</v>
      </c>
      <c r="D73" s="13" t="s">
        <v>162</v>
      </c>
      <c r="E73" s="13" t="s">
        <v>164</v>
      </c>
      <c r="F73" s="13" t="s">
        <v>207</v>
      </c>
      <c r="G73" s="13" t="s">
        <v>2</v>
      </c>
      <c r="H73" s="66">
        <f>H75+H76+H77</f>
        <v>309</v>
      </c>
      <c r="I73" s="46"/>
      <c r="J73" s="46"/>
    </row>
    <row r="74" spans="1:10" ht="53.25" customHeight="1">
      <c r="A74" s="4" t="s">
        <v>50</v>
      </c>
      <c r="B74" s="10" t="s">
        <v>220</v>
      </c>
      <c r="C74" s="9" t="s">
        <v>81</v>
      </c>
      <c r="D74" s="13" t="s">
        <v>162</v>
      </c>
      <c r="E74" s="13" t="s">
        <v>164</v>
      </c>
      <c r="F74" s="13" t="s">
        <v>221</v>
      </c>
      <c r="G74" s="13" t="s">
        <v>2</v>
      </c>
      <c r="H74" s="66">
        <f>H75+H76+H77</f>
        <v>309</v>
      </c>
    </row>
    <row r="75" spans="1:10" ht="36" customHeight="1">
      <c r="A75" s="4" t="s">
        <v>50</v>
      </c>
      <c r="B75" s="10" t="s">
        <v>189</v>
      </c>
      <c r="C75" s="9" t="s">
        <v>81</v>
      </c>
      <c r="D75" s="13" t="s">
        <v>162</v>
      </c>
      <c r="E75" s="13" t="s">
        <v>164</v>
      </c>
      <c r="F75" s="13" t="s">
        <v>221</v>
      </c>
      <c r="G75" s="13" t="s">
        <v>190</v>
      </c>
      <c r="H75" s="66">
        <f>14.7108*12+4.026</f>
        <v>180.55560000000003</v>
      </c>
    </row>
    <row r="76" spans="1:10" ht="81.75" customHeight="1">
      <c r="A76" s="4" t="s">
        <v>50</v>
      </c>
      <c r="B76" s="10" t="s">
        <v>191</v>
      </c>
      <c r="C76" s="9" t="s">
        <v>81</v>
      </c>
      <c r="D76" s="13" t="s">
        <v>162</v>
      </c>
      <c r="E76" s="13" t="s">
        <v>164</v>
      </c>
      <c r="F76" s="13" t="s">
        <v>221</v>
      </c>
      <c r="G76" s="13" t="s">
        <v>192</v>
      </c>
      <c r="H76" s="66">
        <f>14.7108*12*30.2/100+0.00785</f>
        <v>53.319789200000002</v>
      </c>
    </row>
    <row r="77" spans="1:10" ht="21" customHeight="1">
      <c r="A77" s="4" t="s">
        <v>50</v>
      </c>
      <c r="B77" s="10" t="s">
        <v>195</v>
      </c>
      <c r="C77" s="9" t="s">
        <v>81</v>
      </c>
      <c r="D77" s="13" t="s">
        <v>162</v>
      </c>
      <c r="E77" s="13" t="s">
        <v>164</v>
      </c>
      <c r="F77" s="13" t="s">
        <v>221</v>
      </c>
      <c r="G77" s="13" t="s">
        <v>196</v>
      </c>
      <c r="H77" s="66">
        <f>309-H75-H76</f>
        <v>75.124610799999971</v>
      </c>
    </row>
    <row r="78" spans="1:10" ht="20.25" customHeight="1">
      <c r="A78" s="4" t="s">
        <v>50</v>
      </c>
      <c r="B78" s="26" t="s">
        <v>173</v>
      </c>
      <c r="C78" s="37" t="s">
        <v>81</v>
      </c>
      <c r="D78" s="38" t="s">
        <v>166</v>
      </c>
      <c r="E78" s="38" t="s">
        <v>2</v>
      </c>
      <c r="F78" s="38" t="s">
        <v>2</v>
      </c>
      <c r="G78" s="38" t="s">
        <v>2</v>
      </c>
      <c r="H78" s="66">
        <f>H79+H83</f>
        <v>715.50199999999995</v>
      </c>
    </row>
    <row r="79" spans="1:10" ht="0.75" hidden="1" customHeight="1">
      <c r="A79" s="4" t="s">
        <v>50</v>
      </c>
      <c r="B79" s="34" t="s">
        <v>222</v>
      </c>
      <c r="C79" s="35" t="s">
        <v>81</v>
      </c>
      <c r="D79" s="36" t="s">
        <v>166</v>
      </c>
      <c r="E79" s="36" t="s">
        <v>160</v>
      </c>
      <c r="F79" s="36" t="s">
        <v>2</v>
      </c>
      <c r="G79" s="36" t="s">
        <v>2</v>
      </c>
      <c r="H79" s="72">
        <f>H80</f>
        <v>0</v>
      </c>
      <c r="J79" s="44"/>
    </row>
    <row r="80" spans="1:10" ht="48" hidden="1" customHeight="1">
      <c r="A80" s="4" t="s">
        <v>50</v>
      </c>
      <c r="B80" s="10" t="s">
        <v>223</v>
      </c>
      <c r="C80" s="9" t="s">
        <v>81</v>
      </c>
      <c r="D80" s="13" t="s">
        <v>166</v>
      </c>
      <c r="E80" s="13" t="s">
        <v>160</v>
      </c>
      <c r="F80" s="13" t="s">
        <v>224</v>
      </c>
      <c r="G80" s="13" t="s">
        <v>2</v>
      </c>
      <c r="H80" s="66">
        <f>H81+H82</f>
        <v>0</v>
      </c>
    </row>
    <row r="81" spans="1:22" ht="48.75" hidden="1" customHeight="1">
      <c r="A81" s="4" t="s">
        <v>50</v>
      </c>
      <c r="B81" s="10" t="s">
        <v>189</v>
      </c>
      <c r="C81" s="9" t="s">
        <v>81</v>
      </c>
      <c r="D81" s="13" t="s">
        <v>166</v>
      </c>
      <c r="E81" s="13" t="s">
        <v>160</v>
      </c>
      <c r="F81" s="13" t="s">
        <v>224</v>
      </c>
      <c r="G81" s="13" t="s">
        <v>190</v>
      </c>
      <c r="H81" s="66">
        <v>0</v>
      </c>
    </row>
    <row r="82" spans="1:22" ht="177" hidden="1" customHeight="1">
      <c r="A82" s="4" t="s">
        <v>50</v>
      </c>
      <c r="B82" s="10" t="s">
        <v>191</v>
      </c>
      <c r="C82" s="9" t="s">
        <v>81</v>
      </c>
      <c r="D82" s="13" t="s">
        <v>166</v>
      </c>
      <c r="E82" s="13" t="s">
        <v>160</v>
      </c>
      <c r="F82" s="13" t="s">
        <v>224</v>
      </c>
      <c r="G82" s="13" t="s">
        <v>192</v>
      </c>
      <c r="H82" s="66">
        <v>0</v>
      </c>
    </row>
    <row r="83" spans="1:22" ht="37.5" customHeight="1">
      <c r="A83" s="4" t="s">
        <v>50</v>
      </c>
      <c r="B83" s="34" t="s">
        <v>175</v>
      </c>
      <c r="C83" s="35" t="s">
        <v>81</v>
      </c>
      <c r="D83" s="36" t="s">
        <v>166</v>
      </c>
      <c r="E83" s="36" t="s">
        <v>176</v>
      </c>
      <c r="F83" s="36" t="s">
        <v>2</v>
      </c>
      <c r="G83" s="36" t="s">
        <v>2</v>
      </c>
      <c r="H83" s="72">
        <f>H84</f>
        <v>715.50199999999995</v>
      </c>
    </row>
    <row r="84" spans="1:22" ht="36.75" customHeight="1">
      <c r="A84" s="4" t="s">
        <v>50</v>
      </c>
      <c r="B84" s="10" t="s">
        <v>225</v>
      </c>
      <c r="C84" s="9" t="s">
        <v>81</v>
      </c>
      <c r="D84" s="13" t="s">
        <v>166</v>
      </c>
      <c r="E84" s="13" t="s">
        <v>176</v>
      </c>
      <c r="F84" s="13" t="s">
        <v>226</v>
      </c>
      <c r="G84" s="13" t="s">
        <v>2</v>
      </c>
      <c r="H84" s="66">
        <f>H85</f>
        <v>715.50199999999995</v>
      </c>
    </row>
    <row r="85" spans="1:22" ht="54.75" customHeight="1">
      <c r="A85" s="4" t="s">
        <v>50</v>
      </c>
      <c r="B85" s="10" t="s">
        <v>227</v>
      </c>
      <c r="C85" s="9" t="s">
        <v>81</v>
      </c>
      <c r="D85" s="13" t="s">
        <v>166</v>
      </c>
      <c r="E85" s="13" t="s">
        <v>176</v>
      </c>
      <c r="F85" s="13" t="s">
        <v>228</v>
      </c>
      <c r="G85" s="13" t="s">
        <v>2</v>
      </c>
      <c r="H85" s="66">
        <f>H86+H87</f>
        <v>715.50199999999995</v>
      </c>
    </row>
    <row r="86" spans="1:22" ht="49.5" customHeight="1">
      <c r="A86" s="4" t="s">
        <v>50</v>
      </c>
      <c r="B86" s="10" t="s">
        <v>229</v>
      </c>
      <c r="C86" s="9" t="s">
        <v>81</v>
      </c>
      <c r="D86" s="13" t="s">
        <v>166</v>
      </c>
      <c r="E86" s="13" t="s">
        <v>176</v>
      </c>
      <c r="F86" s="13" t="s">
        <v>228</v>
      </c>
      <c r="G86" s="13" t="s">
        <v>196</v>
      </c>
      <c r="H86" s="66">
        <v>515.50199999999995</v>
      </c>
    </row>
    <row r="87" spans="1:22" ht="33.75" customHeight="1">
      <c r="A87" s="4" t="s">
        <v>50</v>
      </c>
      <c r="B87" s="26" t="s">
        <v>357</v>
      </c>
      <c r="C87" s="37" t="s">
        <v>255</v>
      </c>
      <c r="D87" s="37" t="s">
        <v>301</v>
      </c>
      <c r="E87" s="37" t="s">
        <v>331</v>
      </c>
      <c r="F87" s="37" t="s">
        <v>333</v>
      </c>
      <c r="G87" s="9"/>
      <c r="H87" s="66">
        <f>H88</f>
        <v>200</v>
      </c>
    </row>
    <row r="88" spans="1:22" ht="18" customHeight="1">
      <c r="B88" s="26" t="s">
        <v>271</v>
      </c>
      <c r="C88" s="37" t="s">
        <v>255</v>
      </c>
      <c r="D88" s="37" t="s">
        <v>301</v>
      </c>
      <c r="E88" s="37" t="s">
        <v>331</v>
      </c>
      <c r="F88" s="37" t="s">
        <v>333</v>
      </c>
      <c r="G88" s="37" t="s">
        <v>270</v>
      </c>
      <c r="H88" s="66">
        <v>200</v>
      </c>
    </row>
    <row r="89" spans="1:22" ht="21" customHeight="1">
      <c r="B89" s="26" t="s">
        <v>177</v>
      </c>
      <c r="C89" s="37" t="s">
        <v>81</v>
      </c>
      <c r="D89" s="38" t="s">
        <v>178</v>
      </c>
      <c r="E89" s="38" t="s">
        <v>2</v>
      </c>
      <c r="F89" s="38" t="s">
        <v>2</v>
      </c>
      <c r="G89" s="38" t="s">
        <v>2</v>
      </c>
      <c r="H89" s="66">
        <f>H90</f>
        <v>4406.9632999999994</v>
      </c>
    </row>
    <row r="90" spans="1:22" ht="26.25" customHeight="1">
      <c r="B90" s="34" t="s">
        <v>179</v>
      </c>
      <c r="C90" s="35" t="s">
        <v>81</v>
      </c>
      <c r="D90" s="36" t="s">
        <v>178</v>
      </c>
      <c r="E90" s="36" t="s">
        <v>164</v>
      </c>
      <c r="F90" s="36" t="s">
        <v>2</v>
      </c>
      <c r="G90" s="36" t="s">
        <v>2</v>
      </c>
      <c r="H90" s="72">
        <f>H93+H96+H98+H104+H106+H110+H112+H114+H116+H120+H100</f>
        <v>4406.9632999999994</v>
      </c>
      <c r="I90" s="44"/>
    </row>
    <row r="91" spans="1:22" ht="3" hidden="1" customHeight="1">
      <c r="B91" s="10" t="s">
        <v>230</v>
      </c>
      <c r="C91" s="9" t="s">
        <v>81</v>
      </c>
      <c r="D91" s="13" t="s">
        <v>178</v>
      </c>
      <c r="E91" s="13" t="s">
        <v>164</v>
      </c>
      <c r="F91" s="13" t="s">
        <v>231</v>
      </c>
      <c r="G91" s="13" t="s">
        <v>2</v>
      </c>
      <c r="H91" s="66">
        <f>H92</f>
        <v>0</v>
      </c>
    </row>
    <row r="92" spans="1:22" ht="70.5" hidden="1" customHeight="1">
      <c r="B92" s="26" t="s">
        <v>232</v>
      </c>
      <c r="C92" s="37" t="s">
        <v>81</v>
      </c>
      <c r="D92" s="38" t="s">
        <v>178</v>
      </c>
      <c r="E92" s="38" t="s">
        <v>164</v>
      </c>
      <c r="F92" s="38" t="s">
        <v>233</v>
      </c>
      <c r="G92" s="38" t="s">
        <v>2</v>
      </c>
      <c r="H92" s="66">
        <f>H93</f>
        <v>0</v>
      </c>
    </row>
    <row r="93" spans="1:22" ht="100.5" hidden="1" customHeight="1">
      <c r="B93" s="26" t="s">
        <v>195</v>
      </c>
      <c r="C93" s="37" t="s">
        <v>81</v>
      </c>
      <c r="D93" s="38" t="s">
        <v>178</v>
      </c>
      <c r="E93" s="38" t="s">
        <v>164</v>
      </c>
      <c r="F93" s="38" t="s">
        <v>233</v>
      </c>
      <c r="G93" s="38" t="s">
        <v>196</v>
      </c>
      <c r="H93" s="66">
        <v>0</v>
      </c>
    </row>
    <row r="94" spans="1:22" ht="62.25" hidden="1" customHeight="1">
      <c r="B94" s="10" t="s">
        <v>234</v>
      </c>
      <c r="C94" s="9" t="s">
        <v>81</v>
      </c>
      <c r="D94" s="13" t="s">
        <v>178</v>
      </c>
      <c r="E94" s="13" t="s">
        <v>164</v>
      </c>
      <c r="F94" s="38" t="s">
        <v>235</v>
      </c>
      <c r="G94" s="13" t="s">
        <v>2</v>
      </c>
      <c r="H94" s="66">
        <f>H95+H97</f>
        <v>4000</v>
      </c>
    </row>
    <row r="95" spans="1:22" ht="10.5" hidden="1" customHeight="1">
      <c r="B95" s="26" t="s">
        <v>274</v>
      </c>
      <c r="C95" s="37" t="s">
        <v>255</v>
      </c>
      <c r="D95" s="37" t="s">
        <v>275</v>
      </c>
      <c r="E95" s="37" t="s">
        <v>276</v>
      </c>
      <c r="F95" s="37" t="s">
        <v>277</v>
      </c>
      <c r="G95" s="9"/>
      <c r="H95" s="66">
        <f>H96</f>
        <v>0</v>
      </c>
      <c r="J95" s="44"/>
    </row>
    <row r="96" spans="1:22" ht="56.25" hidden="1" customHeight="1">
      <c r="B96" s="55" t="s">
        <v>271</v>
      </c>
      <c r="C96" s="56" t="s">
        <v>255</v>
      </c>
      <c r="D96" s="56" t="s">
        <v>275</v>
      </c>
      <c r="E96" s="56" t="s">
        <v>276</v>
      </c>
      <c r="F96" s="56" t="s">
        <v>277</v>
      </c>
      <c r="G96" s="56" t="s">
        <v>270</v>
      </c>
      <c r="H96" s="73">
        <v>0</v>
      </c>
      <c r="S96" s="62"/>
      <c r="V96" s="46"/>
    </row>
    <row r="97" spans="2:10" ht="37.5" customHeight="1">
      <c r="B97" s="55" t="s">
        <v>236</v>
      </c>
      <c r="C97" s="57" t="s">
        <v>81</v>
      </c>
      <c r="D97" s="58" t="s">
        <v>178</v>
      </c>
      <c r="E97" s="58" t="s">
        <v>164</v>
      </c>
      <c r="F97" s="58" t="s">
        <v>237</v>
      </c>
      <c r="G97" s="58" t="s">
        <v>2</v>
      </c>
      <c r="H97" s="73">
        <f>H98</f>
        <v>4000</v>
      </c>
    </row>
    <row r="98" spans="2:10" ht="49.5" customHeight="1">
      <c r="B98" s="55" t="s">
        <v>364</v>
      </c>
      <c r="C98" s="57" t="s">
        <v>81</v>
      </c>
      <c r="D98" s="58" t="s">
        <v>178</v>
      </c>
      <c r="E98" s="58" t="s">
        <v>164</v>
      </c>
      <c r="F98" s="58" t="s">
        <v>237</v>
      </c>
      <c r="G98" s="58">
        <v>243</v>
      </c>
      <c r="H98" s="73">
        <v>4000</v>
      </c>
    </row>
    <row r="99" spans="2:10" ht="52.5" customHeight="1">
      <c r="B99" s="26" t="s">
        <v>239</v>
      </c>
      <c r="C99" s="9" t="s">
        <v>81</v>
      </c>
      <c r="D99" s="13" t="s">
        <v>178</v>
      </c>
      <c r="E99" s="13" t="s">
        <v>164</v>
      </c>
      <c r="F99" s="38" t="s">
        <v>277</v>
      </c>
      <c r="G99" s="13" t="s">
        <v>2</v>
      </c>
      <c r="H99" s="66">
        <v>0</v>
      </c>
    </row>
    <row r="100" spans="2:10" ht="56.25" customHeight="1">
      <c r="B100" s="26" t="s">
        <v>364</v>
      </c>
      <c r="C100" s="9" t="s">
        <v>81</v>
      </c>
      <c r="D100" s="13" t="s">
        <v>178</v>
      </c>
      <c r="E100" s="13" t="s">
        <v>164</v>
      </c>
      <c r="F100" s="38" t="s">
        <v>277</v>
      </c>
      <c r="G100" s="13">
        <v>243</v>
      </c>
      <c r="H100" s="66">
        <v>40</v>
      </c>
      <c r="I100" s="62"/>
      <c r="J100" s="46"/>
    </row>
    <row r="101" spans="2:10" ht="0.75" hidden="1" customHeight="1">
      <c r="B101" s="26" t="s">
        <v>279</v>
      </c>
      <c r="C101" s="37" t="s">
        <v>255</v>
      </c>
      <c r="D101" s="37" t="s">
        <v>275</v>
      </c>
      <c r="E101" s="37" t="s">
        <v>276</v>
      </c>
      <c r="F101" s="37" t="s">
        <v>278</v>
      </c>
      <c r="G101" s="9"/>
      <c r="H101" s="66">
        <f>H102</f>
        <v>0</v>
      </c>
      <c r="J101" s="62"/>
    </row>
    <row r="102" spans="2:10" ht="45.75" hidden="1" customHeight="1">
      <c r="B102" s="45" t="s">
        <v>281</v>
      </c>
      <c r="C102" s="37" t="s">
        <v>255</v>
      </c>
      <c r="D102" s="37" t="s">
        <v>275</v>
      </c>
      <c r="E102" s="37" t="s">
        <v>276</v>
      </c>
      <c r="F102" s="37" t="s">
        <v>280</v>
      </c>
      <c r="G102" s="9"/>
      <c r="H102" s="66">
        <f>H103+H105</f>
        <v>0</v>
      </c>
    </row>
    <row r="103" spans="2:10" ht="45.75" hidden="1" customHeight="1">
      <c r="B103" s="26" t="s">
        <v>283</v>
      </c>
      <c r="C103" s="37" t="s">
        <v>255</v>
      </c>
      <c r="D103" s="37" t="s">
        <v>275</v>
      </c>
      <c r="E103" s="37" t="s">
        <v>276</v>
      </c>
      <c r="F103" s="37" t="s">
        <v>282</v>
      </c>
      <c r="G103" s="9"/>
      <c r="H103" s="66">
        <f>H104</f>
        <v>0</v>
      </c>
    </row>
    <row r="104" spans="2:10" ht="41.25" hidden="1" customHeight="1">
      <c r="B104" s="26" t="s">
        <v>271</v>
      </c>
      <c r="C104" s="37" t="s">
        <v>255</v>
      </c>
      <c r="D104" s="37" t="s">
        <v>275</v>
      </c>
      <c r="E104" s="37" t="s">
        <v>276</v>
      </c>
      <c r="F104" s="37" t="s">
        <v>282</v>
      </c>
      <c r="G104" s="37" t="s">
        <v>270</v>
      </c>
      <c r="H104" s="66">
        <v>0</v>
      </c>
    </row>
    <row r="105" spans="2:10" ht="39.75" hidden="1" customHeight="1">
      <c r="B105" s="26" t="s">
        <v>303</v>
      </c>
      <c r="C105" s="37" t="s">
        <v>255</v>
      </c>
      <c r="D105" s="37" t="s">
        <v>275</v>
      </c>
      <c r="E105" s="37" t="s">
        <v>276</v>
      </c>
      <c r="F105" s="37" t="s">
        <v>285</v>
      </c>
      <c r="G105" s="9"/>
      <c r="H105" s="66">
        <f>H106</f>
        <v>0</v>
      </c>
      <c r="I105" s="44"/>
    </row>
    <row r="106" spans="2:10" ht="37.5" hidden="1" customHeight="1">
      <c r="B106" s="26" t="s">
        <v>271</v>
      </c>
      <c r="C106" s="37" t="s">
        <v>255</v>
      </c>
      <c r="D106" s="37" t="s">
        <v>275</v>
      </c>
      <c r="E106" s="37" t="s">
        <v>276</v>
      </c>
      <c r="F106" s="37" t="s">
        <v>285</v>
      </c>
      <c r="G106" s="37" t="s">
        <v>270</v>
      </c>
      <c r="H106" s="66">
        <v>0</v>
      </c>
    </row>
    <row r="107" spans="2:10" ht="35.25" customHeight="1">
      <c r="B107" s="10" t="s">
        <v>240</v>
      </c>
      <c r="C107" s="9" t="s">
        <v>81</v>
      </c>
      <c r="D107" s="13" t="s">
        <v>178</v>
      </c>
      <c r="E107" s="13" t="s">
        <v>164</v>
      </c>
      <c r="F107" s="13" t="s">
        <v>241</v>
      </c>
      <c r="G107" s="13" t="s">
        <v>2</v>
      </c>
      <c r="H107" s="66">
        <f>H108</f>
        <v>366.9633</v>
      </c>
    </row>
    <row r="108" spans="2:10" ht="37.5" customHeight="1">
      <c r="B108" s="10" t="s">
        <v>240</v>
      </c>
      <c r="C108" s="9" t="s">
        <v>81</v>
      </c>
      <c r="D108" s="13" t="s">
        <v>178</v>
      </c>
      <c r="E108" s="13" t="s">
        <v>164</v>
      </c>
      <c r="F108" s="13" t="s">
        <v>242</v>
      </c>
      <c r="G108" s="13" t="s">
        <v>2</v>
      </c>
      <c r="H108" s="66">
        <f>H109+H111+H113+H115</f>
        <v>366.9633</v>
      </c>
    </row>
    <row r="109" spans="2:10" ht="21" customHeight="1">
      <c r="B109" s="10" t="s">
        <v>243</v>
      </c>
      <c r="C109" s="9" t="s">
        <v>81</v>
      </c>
      <c r="D109" s="13" t="s">
        <v>178</v>
      </c>
      <c r="E109" s="13" t="s">
        <v>164</v>
      </c>
      <c r="F109" s="13" t="s">
        <v>244</v>
      </c>
      <c r="G109" s="13" t="s">
        <v>2</v>
      </c>
      <c r="H109" s="66">
        <f>H110</f>
        <v>250</v>
      </c>
    </row>
    <row r="110" spans="2:10" ht="18.75" customHeight="1">
      <c r="B110" s="26" t="s">
        <v>335</v>
      </c>
      <c r="C110" s="9" t="s">
        <v>81</v>
      </c>
      <c r="D110" s="13" t="s">
        <v>178</v>
      </c>
      <c r="E110" s="13" t="s">
        <v>164</v>
      </c>
      <c r="F110" s="13" t="s">
        <v>244</v>
      </c>
      <c r="G110" s="13">
        <v>247</v>
      </c>
      <c r="H110" s="66">
        <v>250</v>
      </c>
    </row>
    <row r="111" spans="2:10" ht="18.75" customHeight="1">
      <c r="B111" s="10" t="s">
        <v>245</v>
      </c>
      <c r="C111" s="9" t="s">
        <v>81</v>
      </c>
      <c r="D111" s="13" t="s">
        <v>178</v>
      </c>
      <c r="E111" s="13" t="s">
        <v>164</v>
      </c>
      <c r="F111" s="13" t="s">
        <v>246</v>
      </c>
      <c r="G111" s="13" t="s">
        <v>2</v>
      </c>
      <c r="H111" s="66">
        <f>H112</f>
        <v>5</v>
      </c>
    </row>
    <row r="112" spans="2:10" ht="18.75" customHeight="1">
      <c r="B112" s="10" t="s">
        <v>195</v>
      </c>
      <c r="C112" s="9" t="s">
        <v>81</v>
      </c>
      <c r="D112" s="13" t="s">
        <v>178</v>
      </c>
      <c r="E112" s="13" t="s">
        <v>164</v>
      </c>
      <c r="F112" s="13" t="s">
        <v>246</v>
      </c>
      <c r="G112" s="13" t="s">
        <v>196</v>
      </c>
      <c r="H112" s="66">
        <v>5</v>
      </c>
    </row>
    <row r="113" spans="2:8" ht="39" customHeight="1">
      <c r="B113" s="10" t="s">
        <v>247</v>
      </c>
      <c r="C113" s="9" t="s">
        <v>81</v>
      </c>
      <c r="D113" s="13" t="s">
        <v>178</v>
      </c>
      <c r="E113" s="13" t="s">
        <v>164</v>
      </c>
      <c r="F113" s="13" t="s">
        <v>248</v>
      </c>
      <c r="G113" s="13" t="s">
        <v>2</v>
      </c>
      <c r="H113" s="66">
        <f>H114</f>
        <v>3.9</v>
      </c>
    </row>
    <row r="114" spans="2:8" ht="18.75" customHeight="1">
      <c r="B114" s="10" t="s">
        <v>195</v>
      </c>
      <c r="C114" s="9" t="s">
        <v>81</v>
      </c>
      <c r="D114" s="13" t="s">
        <v>178</v>
      </c>
      <c r="E114" s="13" t="s">
        <v>164</v>
      </c>
      <c r="F114" s="13" t="s">
        <v>248</v>
      </c>
      <c r="G114" s="13" t="s">
        <v>196</v>
      </c>
      <c r="H114" s="66">
        <v>3.9</v>
      </c>
    </row>
    <row r="115" spans="2:8" ht="38.25" customHeight="1">
      <c r="B115" s="59" t="s">
        <v>249</v>
      </c>
      <c r="C115" s="27" t="s">
        <v>81</v>
      </c>
      <c r="D115" s="28" t="s">
        <v>178</v>
      </c>
      <c r="E115" s="28" t="s">
        <v>164</v>
      </c>
      <c r="F115" s="28" t="s">
        <v>250</v>
      </c>
      <c r="G115" s="28" t="s">
        <v>2</v>
      </c>
      <c r="H115" s="67">
        <f>H116</f>
        <v>108.06330000000003</v>
      </c>
    </row>
    <row r="116" spans="2:8" ht="24" customHeight="1">
      <c r="B116" s="47" t="s">
        <v>195</v>
      </c>
      <c r="C116" s="48" t="s">
        <v>81</v>
      </c>
      <c r="D116" s="114" t="s">
        <v>178</v>
      </c>
      <c r="E116" s="114" t="s">
        <v>164</v>
      </c>
      <c r="F116" s="115" t="s">
        <v>250</v>
      </c>
      <c r="G116" s="114" t="s">
        <v>196</v>
      </c>
      <c r="H116" s="68">
        <f>250+58.0633-200</f>
        <v>108.06330000000003</v>
      </c>
    </row>
    <row r="117" spans="2:8" ht="56.25" hidden="1" customHeight="1">
      <c r="B117" s="47" t="s">
        <v>291</v>
      </c>
      <c r="C117" s="43" t="s">
        <v>255</v>
      </c>
      <c r="D117" s="43" t="s">
        <v>275</v>
      </c>
      <c r="E117" s="43" t="s">
        <v>276</v>
      </c>
      <c r="F117" s="43" t="s">
        <v>292</v>
      </c>
      <c r="G117" s="48"/>
      <c r="H117" s="74">
        <f>H118</f>
        <v>0</v>
      </c>
    </row>
    <row r="118" spans="2:8" ht="18.75" hidden="1" customHeight="1">
      <c r="B118" s="47" t="s">
        <v>290</v>
      </c>
      <c r="C118" s="43" t="s">
        <v>255</v>
      </c>
      <c r="D118" s="43" t="s">
        <v>275</v>
      </c>
      <c r="E118" s="43" t="s">
        <v>276</v>
      </c>
      <c r="F118" s="43" t="s">
        <v>289</v>
      </c>
      <c r="G118" s="48"/>
      <c r="H118" s="68">
        <f>H119</f>
        <v>0</v>
      </c>
    </row>
    <row r="119" spans="2:8" ht="144.75" hidden="1" customHeight="1">
      <c r="B119" s="49" t="s">
        <v>288</v>
      </c>
      <c r="C119" s="43" t="s">
        <v>255</v>
      </c>
      <c r="D119" s="43" t="s">
        <v>275</v>
      </c>
      <c r="E119" s="43" t="s">
        <v>276</v>
      </c>
      <c r="F119" s="43" t="s">
        <v>286</v>
      </c>
      <c r="G119" s="48"/>
      <c r="H119" s="68">
        <f>H120</f>
        <v>0</v>
      </c>
    </row>
    <row r="120" spans="2:8" ht="18.75" hidden="1" customHeight="1">
      <c r="B120" s="47" t="s">
        <v>287</v>
      </c>
      <c r="C120" s="43" t="s">
        <v>255</v>
      </c>
      <c r="D120" s="43" t="s">
        <v>275</v>
      </c>
      <c r="E120" s="43" t="s">
        <v>276</v>
      </c>
      <c r="F120" s="43" t="s">
        <v>286</v>
      </c>
      <c r="G120" s="43" t="s">
        <v>284</v>
      </c>
      <c r="H120" s="68">
        <v>0</v>
      </c>
    </row>
    <row r="121" spans="2:8" ht="18.75" hidden="1" customHeight="1">
      <c r="B121" s="47"/>
      <c r="C121" s="48"/>
      <c r="D121" s="48"/>
      <c r="E121" s="48"/>
      <c r="F121" s="48"/>
      <c r="G121" s="48"/>
      <c r="H121" s="68"/>
    </row>
    <row r="122" spans="2:8" ht="18.75" hidden="1" customHeight="1">
      <c r="B122" s="39" t="s">
        <v>262</v>
      </c>
      <c r="C122" s="41">
        <v>303</v>
      </c>
      <c r="D122" s="41" t="s">
        <v>260</v>
      </c>
      <c r="E122" s="41"/>
      <c r="F122" s="41"/>
      <c r="G122" s="41"/>
      <c r="H122" s="75">
        <f>H123</f>
        <v>0</v>
      </c>
    </row>
    <row r="123" spans="2:8" ht="18.75" hidden="1" customHeight="1">
      <c r="B123" s="40" t="s">
        <v>263</v>
      </c>
      <c r="C123" s="42" t="s">
        <v>255</v>
      </c>
      <c r="D123" s="42" t="s">
        <v>260</v>
      </c>
      <c r="E123" s="42" t="s">
        <v>261</v>
      </c>
      <c r="F123" s="42"/>
      <c r="G123" s="42"/>
      <c r="H123" s="76">
        <f>H124</f>
        <v>0</v>
      </c>
    </row>
    <row r="124" spans="2:8" ht="18.75" hidden="1" customHeight="1">
      <c r="B124" s="29" t="s">
        <v>264</v>
      </c>
      <c r="C124" s="43" t="s">
        <v>255</v>
      </c>
      <c r="D124" s="43" t="s">
        <v>260</v>
      </c>
      <c r="E124" s="43" t="s">
        <v>261</v>
      </c>
      <c r="F124" s="43" t="s">
        <v>265</v>
      </c>
      <c r="G124" s="43"/>
      <c r="H124" s="68">
        <f>H125</f>
        <v>0</v>
      </c>
    </row>
    <row r="125" spans="2:8" ht="18.75" hidden="1" customHeight="1">
      <c r="B125" s="29" t="s">
        <v>266</v>
      </c>
      <c r="C125" s="43" t="s">
        <v>255</v>
      </c>
      <c r="D125" s="43" t="s">
        <v>260</v>
      </c>
      <c r="E125" s="43" t="s">
        <v>261</v>
      </c>
      <c r="F125" s="43" t="s">
        <v>267</v>
      </c>
      <c r="G125" s="43"/>
      <c r="H125" s="68">
        <f>H126</f>
        <v>0</v>
      </c>
    </row>
    <row r="126" spans="2:8" ht="18.75" hidden="1" customHeight="1">
      <c r="B126" s="29" t="s">
        <v>268</v>
      </c>
      <c r="C126" s="43" t="s">
        <v>255</v>
      </c>
      <c r="D126" s="43" t="s">
        <v>260</v>
      </c>
      <c r="E126" s="43" t="s">
        <v>261</v>
      </c>
      <c r="F126" s="43" t="s">
        <v>269</v>
      </c>
      <c r="G126" s="43"/>
      <c r="H126" s="68">
        <f>H127+H128</f>
        <v>0</v>
      </c>
    </row>
    <row r="127" spans="2:8" ht="18.75" hidden="1" customHeight="1">
      <c r="B127" s="29" t="s">
        <v>271</v>
      </c>
      <c r="C127" s="43" t="s">
        <v>255</v>
      </c>
      <c r="D127" s="43" t="s">
        <v>260</v>
      </c>
      <c r="E127" s="43" t="s">
        <v>261</v>
      </c>
      <c r="F127" s="43" t="s">
        <v>269</v>
      </c>
      <c r="G127" s="43" t="s">
        <v>270</v>
      </c>
      <c r="H127" s="68">
        <v>0</v>
      </c>
    </row>
    <row r="128" spans="2:8" ht="18.75" hidden="1" customHeight="1">
      <c r="B128" s="29" t="s">
        <v>273</v>
      </c>
      <c r="C128" s="43" t="s">
        <v>255</v>
      </c>
      <c r="D128" s="43" t="s">
        <v>260</v>
      </c>
      <c r="E128" s="43" t="s">
        <v>261</v>
      </c>
      <c r="F128" s="43" t="s">
        <v>272</v>
      </c>
      <c r="G128" s="43"/>
      <c r="H128" s="68">
        <f>H129</f>
        <v>0</v>
      </c>
    </row>
    <row r="129" spans="2:8" ht="18.75" hidden="1" customHeight="1">
      <c r="B129" s="29" t="s">
        <v>271</v>
      </c>
      <c r="C129" s="43" t="s">
        <v>255</v>
      </c>
      <c r="D129" s="43" t="s">
        <v>260</v>
      </c>
      <c r="E129" s="43" t="s">
        <v>261</v>
      </c>
      <c r="F129" s="43" t="s">
        <v>272</v>
      </c>
      <c r="G129" s="43" t="s">
        <v>270</v>
      </c>
      <c r="H129" s="68">
        <v>0</v>
      </c>
    </row>
    <row r="130" spans="2:8" ht="18.75" customHeight="1">
      <c r="B130" s="24"/>
      <c r="C130" s="14"/>
      <c r="D130" s="14"/>
      <c r="E130" s="14"/>
      <c r="F130" s="14"/>
      <c r="G130" s="14"/>
      <c r="H130" s="65"/>
    </row>
    <row r="131" spans="2:8" ht="18.75" customHeight="1">
      <c r="B131" s="54"/>
      <c r="C131" s="14"/>
      <c r="D131" s="14"/>
      <c r="E131" s="14"/>
      <c r="F131" s="14"/>
      <c r="G131" s="14"/>
      <c r="H131" s="65"/>
    </row>
    <row r="132" spans="2:8" ht="18.75" customHeight="1">
      <c r="B132" s="54"/>
      <c r="C132" s="14"/>
      <c r="D132" s="14"/>
      <c r="E132" s="14"/>
      <c r="F132" s="14"/>
      <c r="G132" s="14"/>
      <c r="H132" s="65"/>
    </row>
    <row r="133" spans="2:8" ht="18.75" customHeight="1">
      <c r="B133" s="54"/>
      <c r="C133" s="14"/>
      <c r="D133" s="14"/>
      <c r="E133" s="14"/>
      <c r="F133" s="14"/>
      <c r="G133" s="14"/>
      <c r="H133" s="65"/>
    </row>
    <row r="134" spans="2:8" ht="18.75" customHeight="1">
      <c r="B134" s="24"/>
      <c r="C134" s="14"/>
      <c r="D134" s="14"/>
      <c r="E134" s="14"/>
      <c r="F134" s="14"/>
      <c r="G134" s="14"/>
      <c r="H134" s="65"/>
    </row>
    <row r="135" spans="2:8" ht="18.75" customHeight="1">
      <c r="C135" s="14"/>
      <c r="D135" s="14"/>
      <c r="E135" s="14"/>
      <c r="F135" s="14"/>
      <c r="G135" s="14"/>
      <c r="H135" s="65"/>
    </row>
    <row r="136" spans="2:8" ht="18.75" customHeight="1">
      <c r="C136" s="14"/>
      <c r="D136" s="14"/>
      <c r="E136" s="14"/>
      <c r="F136" s="14"/>
      <c r="G136" s="14"/>
      <c r="H136" s="65"/>
    </row>
    <row r="137" spans="2:8" ht="18.75" customHeight="1">
      <c r="C137" s="14"/>
      <c r="D137" s="14"/>
      <c r="E137" s="14"/>
      <c r="F137" s="14"/>
      <c r="G137" s="14"/>
      <c r="H137" s="25"/>
    </row>
    <row r="138" spans="2:8" ht="18.75" customHeight="1">
      <c r="C138" s="22"/>
      <c r="D138" s="22"/>
      <c r="E138" s="22"/>
      <c r="F138" s="22"/>
      <c r="G138" s="22"/>
      <c r="H138" s="25"/>
    </row>
    <row r="139" spans="2:8" ht="18.75" customHeight="1">
      <c r="C139" s="22"/>
      <c r="D139" s="22"/>
      <c r="E139" s="22"/>
      <c r="F139" s="22"/>
      <c r="G139" s="22"/>
      <c r="H139" s="25"/>
    </row>
    <row r="140" spans="2:8" ht="18.75" customHeight="1">
      <c r="C140" s="22"/>
      <c r="D140" s="22"/>
      <c r="E140" s="22"/>
      <c r="F140" s="22"/>
      <c r="G140" s="22"/>
      <c r="H140" s="25"/>
    </row>
    <row r="141" spans="2:8" ht="18.75" customHeight="1">
      <c r="C141" s="22"/>
      <c r="D141" s="22"/>
      <c r="E141" s="22"/>
      <c r="F141" s="22"/>
      <c r="G141" s="22"/>
      <c r="H141" s="25"/>
    </row>
    <row r="142" spans="2:8" ht="18.75" customHeight="1">
      <c r="C142" s="22"/>
      <c r="D142" s="22"/>
      <c r="E142" s="22"/>
      <c r="F142" s="22"/>
      <c r="G142" s="22"/>
      <c r="H142" s="25"/>
    </row>
    <row r="143" spans="2:8" ht="18.75" customHeight="1">
      <c r="C143" s="22"/>
      <c r="D143" s="22"/>
      <c r="E143" s="22"/>
      <c r="F143" s="22"/>
      <c r="G143" s="22"/>
      <c r="H143" s="25"/>
    </row>
    <row r="144" spans="2:8" ht="18.75" customHeight="1">
      <c r="H144" s="25"/>
    </row>
    <row r="145" spans="8:8" ht="18.75" customHeight="1">
      <c r="H145" s="25"/>
    </row>
    <row r="146" spans="8:8" ht="18.75" customHeight="1">
      <c r="H146" s="25"/>
    </row>
    <row r="147" spans="8:8" ht="18.75" customHeight="1">
      <c r="H147" s="25"/>
    </row>
    <row r="148" spans="8:8" ht="18.75" customHeight="1">
      <c r="H148" s="25"/>
    </row>
    <row r="149" spans="8:8" ht="18.75" customHeight="1">
      <c r="H149" s="25"/>
    </row>
    <row r="150" spans="8:8" ht="18.75" customHeight="1">
      <c r="H150" s="25"/>
    </row>
    <row r="151" spans="8:8" ht="18.75" customHeight="1">
      <c r="H151" s="25"/>
    </row>
    <row r="152" spans="8:8" ht="18.75" customHeight="1">
      <c r="H152" s="25"/>
    </row>
    <row r="153" spans="8:8" ht="18.75" customHeight="1">
      <c r="H153" s="25"/>
    </row>
    <row r="154" spans="8:8" ht="18.75" customHeight="1">
      <c r="H154" s="25"/>
    </row>
    <row r="155" spans="8:8" ht="18.75" customHeight="1">
      <c r="H155" s="25"/>
    </row>
    <row r="156" spans="8:8" ht="18.75" customHeight="1">
      <c r="H156" s="25"/>
    </row>
    <row r="157" spans="8:8" ht="18.75" customHeight="1">
      <c r="H157" s="25"/>
    </row>
    <row r="158" spans="8:8" ht="18.75" customHeight="1">
      <c r="H158" s="25"/>
    </row>
    <row r="159" spans="8:8" ht="18.75" customHeight="1">
      <c r="H159" s="25"/>
    </row>
    <row r="160" spans="8:8" ht="18.75" customHeight="1">
      <c r="H160" s="25"/>
    </row>
    <row r="161" spans="8:8" ht="18.75" customHeight="1">
      <c r="H161" s="25"/>
    </row>
    <row r="162" spans="8:8" ht="18.75" customHeight="1">
      <c r="H162" s="25"/>
    </row>
    <row r="163" spans="8:8" ht="18.75" customHeight="1">
      <c r="H163" s="25"/>
    </row>
    <row r="164" spans="8:8" ht="18.75" customHeight="1">
      <c r="H164" s="25"/>
    </row>
    <row r="165" spans="8:8" ht="18.75" customHeight="1">
      <c r="H165" s="25"/>
    </row>
    <row r="166" spans="8:8" ht="18.75" customHeight="1">
      <c r="H166" s="25"/>
    </row>
    <row r="167" spans="8:8" ht="18.75" customHeight="1">
      <c r="H167" s="25"/>
    </row>
    <row r="168" spans="8:8" ht="18.75" customHeight="1">
      <c r="H168" s="25"/>
    </row>
    <row r="169" spans="8:8" ht="18.75" customHeight="1">
      <c r="H169" s="25"/>
    </row>
    <row r="170" spans="8:8" ht="18.75" customHeight="1">
      <c r="H170" s="25"/>
    </row>
    <row r="171" spans="8:8" ht="18.75" customHeight="1">
      <c r="H171" s="25"/>
    </row>
    <row r="172" spans="8:8" ht="18.75" customHeight="1">
      <c r="H172" s="25"/>
    </row>
  </sheetData>
  <mergeCells count="4">
    <mergeCell ref="B7:H7"/>
    <mergeCell ref="E1:H1"/>
    <mergeCell ref="E2:H2"/>
    <mergeCell ref="E3:H3"/>
  </mergeCells>
  <pageMargins left="0.78740157480314965" right="0.19685039370078741" top="0.74803149606299213" bottom="0.74803149606299213" header="0.31496062992125984" footer="0.31496062992125984"/>
  <pageSetup paperSize="9" scale="95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H122"/>
  <sheetViews>
    <sheetView tabSelected="1" showRuler="0" topLeftCell="B1" zoomScale="90" zoomScaleNormal="90" workbookViewId="0">
      <selection activeCell="B3" sqref="B3:G3"/>
    </sheetView>
  </sheetViews>
  <sheetFormatPr defaultRowHeight="18.75" customHeight="1"/>
  <cols>
    <col min="1" max="1" width="20.5703125" style="4" hidden="1" customWidth="1"/>
    <col min="2" max="2" width="42" style="4" customWidth="1"/>
    <col min="3" max="3" width="4.140625" style="4" customWidth="1"/>
    <col min="4" max="4" width="4.85546875" style="4" customWidth="1"/>
    <col min="5" max="5" width="17.5703125" style="4" customWidth="1"/>
    <col min="6" max="6" width="5.85546875" style="4" customWidth="1"/>
    <col min="7" max="7" width="17.28515625" style="4" customWidth="1"/>
    <col min="8" max="8" width="9.28515625" bestFit="1" customWidth="1"/>
  </cols>
  <sheetData>
    <row r="1" spans="1:7" ht="18.75" customHeight="1">
      <c r="A1" s="4" t="s">
        <v>44</v>
      </c>
      <c r="B1" s="5" t="s">
        <v>2</v>
      </c>
      <c r="C1" s="4" t="s">
        <v>2</v>
      </c>
      <c r="D1" s="165" t="s">
        <v>251</v>
      </c>
      <c r="E1" s="165"/>
      <c r="F1" s="165"/>
      <c r="G1" s="165"/>
    </row>
    <row r="2" spans="1:7" ht="156" customHeight="1">
      <c r="A2" s="4" t="s">
        <v>44</v>
      </c>
      <c r="B2" s="5" t="s">
        <v>2</v>
      </c>
      <c r="C2" s="5" t="s">
        <v>2</v>
      </c>
      <c r="D2" s="165" t="s">
        <v>372</v>
      </c>
      <c r="E2" s="165"/>
      <c r="F2" s="165"/>
      <c r="G2" s="165"/>
    </row>
    <row r="3" spans="1:7" ht="37.5" customHeight="1">
      <c r="A3" s="4" t="s">
        <v>15</v>
      </c>
      <c r="B3" s="152" t="s">
        <v>356</v>
      </c>
      <c r="C3" s="152"/>
      <c r="D3" s="152"/>
      <c r="E3" s="152"/>
      <c r="F3" s="152"/>
      <c r="G3" s="152"/>
    </row>
    <row r="4" spans="1:7" ht="78" hidden="1" customHeight="1">
      <c r="A4" s="4" t="s">
        <v>16</v>
      </c>
      <c r="B4" s="152" t="s">
        <v>252</v>
      </c>
      <c r="C4" s="152"/>
      <c r="D4" s="152"/>
      <c r="E4" s="152"/>
      <c r="F4" s="152"/>
      <c r="G4" s="152"/>
    </row>
    <row r="5" spans="1:7" ht="47.25" customHeight="1">
      <c r="A5" s="4" t="s">
        <v>46</v>
      </c>
      <c r="B5" s="8" t="s">
        <v>153</v>
      </c>
      <c r="C5" s="9" t="s">
        <v>157</v>
      </c>
      <c r="D5" s="9" t="s">
        <v>158</v>
      </c>
      <c r="E5" s="9" t="s">
        <v>181</v>
      </c>
      <c r="F5" s="9" t="s">
        <v>182</v>
      </c>
      <c r="G5" s="8" t="s">
        <v>49</v>
      </c>
    </row>
    <row r="6" spans="1:7" ht="18.75" customHeight="1">
      <c r="A6" s="4" t="s">
        <v>44</v>
      </c>
      <c r="B6" s="11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</row>
    <row r="7" spans="1:7" ht="18.75" customHeight="1">
      <c r="A7" s="4" t="s">
        <v>50</v>
      </c>
      <c r="B7" s="10" t="s">
        <v>159</v>
      </c>
      <c r="C7" s="13" t="s">
        <v>160</v>
      </c>
      <c r="D7" s="13" t="s">
        <v>2</v>
      </c>
      <c r="E7" s="13" t="s">
        <v>2</v>
      </c>
      <c r="F7" s="13" t="s">
        <v>2</v>
      </c>
      <c r="G7" s="145">
        <f>G8+G19+G24+G39+G44</f>
        <v>4523.9367000000002</v>
      </c>
    </row>
    <row r="8" spans="1:7" ht="47.25" customHeight="1">
      <c r="A8" s="4" t="s">
        <v>50</v>
      </c>
      <c r="B8" s="10" t="s">
        <v>161</v>
      </c>
      <c r="C8" s="13" t="s">
        <v>160</v>
      </c>
      <c r="D8" s="13" t="s">
        <v>162</v>
      </c>
      <c r="E8" s="13" t="s">
        <v>2</v>
      </c>
      <c r="F8" s="13" t="s">
        <v>2</v>
      </c>
      <c r="G8" s="145">
        <f>G9+G14</f>
        <v>472.19496000000004</v>
      </c>
    </row>
    <row r="9" spans="1:7" ht="78" customHeight="1">
      <c r="A9" s="4" t="s">
        <v>50</v>
      </c>
      <c r="B9" s="10" t="s">
        <v>183</v>
      </c>
      <c r="C9" s="13" t="s">
        <v>160</v>
      </c>
      <c r="D9" s="13" t="s">
        <v>162</v>
      </c>
      <c r="E9" s="13" t="s">
        <v>184</v>
      </c>
      <c r="F9" s="13" t="s">
        <v>2</v>
      </c>
      <c r="G9" s="145">
        <f>G10</f>
        <v>412.19496000000004</v>
      </c>
    </row>
    <row r="10" spans="1:7" ht="36.75" customHeight="1">
      <c r="A10" s="4" t="s">
        <v>50</v>
      </c>
      <c r="B10" s="10" t="s">
        <v>185</v>
      </c>
      <c r="C10" s="13" t="s">
        <v>160</v>
      </c>
      <c r="D10" s="13" t="s">
        <v>162</v>
      </c>
      <c r="E10" s="13" t="s">
        <v>186</v>
      </c>
      <c r="F10" s="13" t="s">
        <v>2</v>
      </c>
      <c r="G10" s="145">
        <f>G11</f>
        <v>412.19496000000004</v>
      </c>
    </row>
    <row r="11" spans="1:7" ht="24" customHeight="1">
      <c r="A11" s="4" t="s">
        <v>50</v>
      </c>
      <c r="B11" s="10" t="s">
        <v>187</v>
      </c>
      <c r="C11" s="13" t="s">
        <v>160</v>
      </c>
      <c r="D11" s="13" t="s">
        <v>162</v>
      </c>
      <c r="E11" s="13" t="s">
        <v>188</v>
      </c>
      <c r="F11" s="13" t="s">
        <v>2</v>
      </c>
      <c r="G11" s="145">
        <f>G12+G13</f>
        <v>412.19496000000004</v>
      </c>
    </row>
    <row r="12" spans="1:7" ht="37.5" customHeight="1">
      <c r="A12" s="4" t="s">
        <v>50</v>
      </c>
      <c r="B12" s="10" t="s">
        <v>189</v>
      </c>
      <c r="C12" s="13" t="s">
        <v>160</v>
      </c>
      <c r="D12" s="13" t="s">
        <v>162</v>
      </c>
      <c r="E12" s="13" t="s">
        <v>188</v>
      </c>
      <c r="F12" s="13" t="s">
        <v>190</v>
      </c>
      <c r="G12" s="145">
        <f>ПР6!H16</f>
        <v>313.59696000000002</v>
      </c>
    </row>
    <row r="13" spans="1:7" ht="68.25" customHeight="1">
      <c r="A13" s="4" t="s">
        <v>50</v>
      </c>
      <c r="B13" s="26" t="s">
        <v>191</v>
      </c>
      <c r="C13" s="13" t="s">
        <v>160</v>
      </c>
      <c r="D13" s="13" t="s">
        <v>162</v>
      </c>
      <c r="E13" s="13" t="s">
        <v>188</v>
      </c>
      <c r="F13" s="13" t="s">
        <v>192</v>
      </c>
      <c r="G13" s="145">
        <f>ПР6!H17</f>
        <v>98.597999999999999</v>
      </c>
    </row>
    <row r="14" spans="1:7" ht="78.75" customHeight="1">
      <c r="A14" s="4" t="s">
        <v>50</v>
      </c>
      <c r="B14" s="26" t="s">
        <v>312</v>
      </c>
      <c r="C14" s="37" t="s">
        <v>261</v>
      </c>
      <c r="D14" s="37" t="s">
        <v>309</v>
      </c>
      <c r="E14" s="37" t="s">
        <v>278</v>
      </c>
      <c r="F14" s="9"/>
      <c r="G14" s="145">
        <f>G15</f>
        <v>60</v>
      </c>
    </row>
    <row r="15" spans="1:7" ht="92.25" customHeight="1">
      <c r="A15" s="4" t="s">
        <v>50</v>
      </c>
      <c r="B15" s="26" t="s">
        <v>314</v>
      </c>
      <c r="C15" s="37" t="s">
        <v>261</v>
      </c>
      <c r="D15" s="37" t="s">
        <v>309</v>
      </c>
      <c r="E15" s="37" t="s">
        <v>280</v>
      </c>
      <c r="F15" s="9"/>
      <c r="G15" s="145">
        <f>G16</f>
        <v>60</v>
      </c>
    </row>
    <row r="16" spans="1:7" ht="66" customHeight="1">
      <c r="A16" s="4" t="s">
        <v>50</v>
      </c>
      <c r="B16" s="26" t="s">
        <v>313</v>
      </c>
      <c r="C16" s="37" t="s">
        <v>261</v>
      </c>
      <c r="D16" s="37" t="s">
        <v>309</v>
      </c>
      <c r="E16" s="37" t="s">
        <v>310</v>
      </c>
      <c r="F16" s="9"/>
      <c r="G16" s="145">
        <f>G17+G18</f>
        <v>60</v>
      </c>
    </row>
    <row r="17" spans="1:7" ht="39.75" customHeight="1">
      <c r="A17" s="4" t="s">
        <v>50</v>
      </c>
      <c r="B17" s="26" t="s">
        <v>326</v>
      </c>
      <c r="C17" s="37" t="s">
        <v>261</v>
      </c>
      <c r="D17" s="37" t="s">
        <v>309</v>
      </c>
      <c r="E17" s="37" t="s">
        <v>310</v>
      </c>
      <c r="F17" s="37" t="s">
        <v>315</v>
      </c>
      <c r="G17" s="145">
        <f>ПР6!H21</f>
        <v>50</v>
      </c>
    </row>
    <row r="18" spans="1:7" ht="66" customHeight="1">
      <c r="A18" s="4" t="s">
        <v>50</v>
      </c>
      <c r="B18" s="26" t="s">
        <v>311</v>
      </c>
      <c r="C18" s="37" t="s">
        <v>261</v>
      </c>
      <c r="D18" s="37" t="s">
        <v>309</v>
      </c>
      <c r="E18" s="37" t="s">
        <v>310</v>
      </c>
      <c r="F18" s="37" t="s">
        <v>316</v>
      </c>
      <c r="G18" s="145">
        <f>ПР6!H22</f>
        <v>10</v>
      </c>
    </row>
    <row r="19" spans="1:7" ht="81" customHeight="1">
      <c r="A19" s="4" t="s">
        <v>50</v>
      </c>
      <c r="B19" s="10" t="s">
        <v>163</v>
      </c>
      <c r="C19" s="13" t="s">
        <v>160</v>
      </c>
      <c r="D19" s="13" t="s">
        <v>164</v>
      </c>
      <c r="E19" s="13" t="s">
        <v>2</v>
      </c>
      <c r="F19" s="13" t="s">
        <v>2</v>
      </c>
      <c r="G19" s="145">
        <f>G20</f>
        <v>0.1</v>
      </c>
    </row>
    <row r="20" spans="1:7" ht="81.75" customHeight="1">
      <c r="A20" s="4" t="s">
        <v>50</v>
      </c>
      <c r="B20" s="10" t="s">
        <v>183</v>
      </c>
      <c r="C20" s="13" t="s">
        <v>160</v>
      </c>
      <c r="D20" s="13" t="s">
        <v>164</v>
      </c>
      <c r="E20" s="13" t="s">
        <v>184</v>
      </c>
      <c r="F20" s="13" t="s">
        <v>2</v>
      </c>
      <c r="G20" s="145">
        <f>G21</f>
        <v>0.1</v>
      </c>
    </row>
    <row r="21" spans="1:7" ht="31.5" customHeight="1">
      <c r="A21" s="4" t="s">
        <v>50</v>
      </c>
      <c r="B21" s="10" t="s">
        <v>185</v>
      </c>
      <c r="C21" s="13" t="s">
        <v>160</v>
      </c>
      <c r="D21" s="13" t="s">
        <v>164</v>
      </c>
      <c r="E21" s="13" t="s">
        <v>186</v>
      </c>
      <c r="F21" s="13" t="s">
        <v>2</v>
      </c>
      <c r="G21" s="145">
        <f>G22</f>
        <v>0.1</v>
      </c>
    </row>
    <row r="22" spans="1:7" ht="35.25" customHeight="1">
      <c r="A22" s="4" t="s">
        <v>50</v>
      </c>
      <c r="B22" s="10" t="s">
        <v>193</v>
      </c>
      <c r="C22" s="13" t="s">
        <v>160</v>
      </c>
      <c r="D22" s="13" t="s">
        <v>164</v>
      </c>
      <c r="E22" s="13" t="s">
        <v>194</v>
      </c>
      <c r="F22" s="13" t="s">
        <v>2</v>
      </c>
      <c r="G22" s="145">
        <f>G23</f>
        <v>0.1</v>
      </c>
    </row>
    <row r="23" spans="1:7" ht="21" customHeight="1">
      <c r="A23" s="4" t="s">
        <v>50</v>
      </c>
      <c r="B23" s="10" t="s">
        <v>195</v>
      </c>
      <c r="C23" s="13" t="s">
        <v>160</v>
      </c>
      <c r="D23" s="13" t="s">
        <v>164</v>
      </c>
      <c r="E23" s="13" t="s">
        <v>194</v>
      </c>
      <c r="F23" s="13" t="s">
        <v>196</v>
      </c>
      <c r="G23" s="145">
        <f>ПР6!H27</f>
        <v>0.1</v>
      </c>
    </row>
    <row r="24" spans="1:7" ht="83.25" customHeight="1">
      <c r="A24" s="4" t="s">
        <v>50</v>
      </c>
      <c r="B24" s="10" t="s">
        <v>165</v>
      </c>
      <c r="C24" s="13" t="s">
        <v>160</v>
      </c>
      <c r="D24" s="13" t="s">
        <v>166</v>
      </c>
      <c r="E24" s="13" t="s">
        <v>2</v>
      </c>
      <c r="F24" s="13" t="s">
        <v>2</v>
      </c>
      <c r="G24" s="145">
        <f>G25+G34</f>
        <v>986.14174000000003</v>
      </c>
    </row>
    <row r="25" spans="1:7" ht="84.75" customHeight="1">
      <c r="A25" s="4" t="s">
        <v>50</v>
      </c>
      <c r="B25" s="10" t="s">
        <v>183</v>
      </c>
      <c r="C25" s="13" t="s">
        <v>160</v>
      </c>
      <c r="D25" s="13" t="s">
        <v>166</v>
      </c>
      <c r="E25" s="13" t="s">
        <v>184</v>
      </c>
      <c r="F25" s="13" t="s">
        <v>2</v>
      </c>
      <c r="G25" s="145">
        <f>G26</f>
        <v>901.14174000000003</v>
      </c>
    </row>
    <row r="26" spans="1:7" ht="36.75" customHeight="1">
      <c r="A26" s="4" t="s">
        <v>50</v>
      </c>
      <c r="B26" s="10" t="s">
        <v>185</v>
      </c>
      <c r="C26" s="13" t="s">
        <v>160</v>
      </c>
      <c r="D26" s="13" t="s">
        <v>166</v>
      </c>
      <c r="E26" s="13" t="s">
        <v>186</v>
      </c>
      <c r="F26" s="13" t="s">
        <v>2</v>
      </c>
      <c r="G26" s="145">
        <f>G27</f>
        <v>901.14174000000003</v>
      </c>
    </row>
    <row r="27" spans="1:7" ht="38.25" customHeight="1">
      <c r="A27" s="4" t="s">
        <v>50</v>
      </c>
      <c r="B27" s="10" t="s">
        <v>193</v>
      </c>
      <c r="C27" s="13" t="s">
        <v>160</v>
      </c>
      <c r="D27" s="13" t="s">
        <v>166</v>
      </c>
      <c r="E27" s="13" t="s">
        <v>194</v>
      </c>
      <c r="F27" s="13" t="s">
        <v>2</v>
      </c>
      <c r="G27" s="145">
        <f>G28+G29+G30+G32+G33+G31</f>
        <v>901.14174000000003</v>
      </c>
    </row>
    <row r="28" spans="1:7" ht="34.5" customHeight="1">
      <c r="A28" s="4" t="s">
        <v>50</v>
      </c>
      <c r="B28" s="10" t="s">
        <v>189</v>
      </c>
      <c r="C28" s="13" t="s">
        <v>160</v>
      </c>
      <c r="D28" s="13" t="s">
        <v>166</v>
      </c>
      <c r="E28" s="13" t="s">
        <v>194</v>
      </c>
      <c r="F28" s="13" t="s">
        <v>190</v>
      </c>
      <c r="G28" s="145">
        <f>ПР6!H32</f>
        <v>391.02</v>
      </c>
    </row>
    <row r="29" spans="1:7" ht="72.75" customHeight="1">
      <c r="A29" s="4" t="s">
        <v>50</v>
      </c>
      <c r="B29" s="10" t="s">
        <v>191</v>
      </c>
      <c r="C29" s="13" t="s">
        <v>160</v>
      </c>
      <c r="D29" s="13" t="s">
        <v>166</v>
      </c>
      <c r="E29" s="13" t="s">
        <v>194</v>
      </c>
      <c r="F29" s="13" t="s">
        <v>192</v>
      </c>
      <c r="G29" s="145">
        <f>ПР6!H33</f>
        <v>121.81</v>
      </c>
    </row>
    <row r="30" spans="1:7" ht="18.75" customHeight="1">
      <c r="A30" s="4" t="s">
        <v>50</v>
      </c>
      <c r="B30" s="10" t="s">
        <v>195</v>
      </c>
      <c r="C30" s="13" t="s">
        <v>160</v>
      </c>
      <c r="D30" s="13" t="s">
        <v>166</v>
      </c>
      <c r="E30" s="38" t="s">
        <v>194</v>
      </c>
      <c r="F30" s="13" t="s">
        <v>196</v>
      </c>
      <c r="G30" s="145">
        <f>ПР6!H39</f>
        <v>321.11174</v>
      </c>
    </row>
    <row r="31" spans="1:7" ht="24" customHeight="1">
      <c r="A31" s="4" t="s">
        <v>50</v>
      </c>
      <c r="B31" s="26" t="s">
        <v>335</v>
      </c>
      <c r="C31" s="37" t="s">
        <v>261</v>
      </c>
      <c r="D31" s="37" t="s">
        <v>301</v>
      </c>
      <c r="E31" s="9" t="s">
        <v>194</v>
      </c>
      <c r="F31" s="37" t="s">
        <v>358</v>
      </c>
      <c r="G31" s="145">
        <f>ПР6!H40</f>
        <v>50</v>
      </c>
    </row>
    <row r="32" spans="1:7" ht="33.75" customHeight="1">
      <c r="A32" s="4" t="s">
        <v>50</v>
      </c>
      <c r="B32" s="10" t="s">
        <v>197</v>
      </c>
      <c r="C32" s="13" t="s">
        <v>160</v>
      </c>
      <c r="D32" s="13" t="s">
        <v>166</v>
      </c>
      <c r="E32" s="38" t="s">
        <v>194</v>
      </c>
      <c r="F32" s="13">
        <v>852</v>
      </c>
      <c r="G32" s="145">
        <f>ПР6!H41</f>
        <v>17.2</v>
      </c>
    </row>
    <row r="33" spans="1:8" ht="24" customHeight="1">
      <c r="A33" s="4" t="s">
        <v>50</v>
      </c>
      <c r="B33" s="26" t="s">
        <v>302</v>
      </c>
      <c r="C33" s="37" t="s">
        <v>261</v>
      </c>
      <c r="D33" s="37" t="s">
        <v>301</v>
      </c>
      <c r="E33" s="37" t="s">
        <v>194</v>
      </c>
      <c r="F33" s="13">
        <v>853</v>
      </c>
      <c r="G33" s="145">
        <f>ПР6!H42</f>
        <v>0</v>
      </c>
    </row>
    <row r="34" spans="1:8" ht="89.25" customHeight="1">
      <c r="A34" s="4" t="s">
        <v>50</v>
      </c>
      <c r="B34" s="26" t="s">
        <v>312</v>
      </c>
      <c r="C34" s="37" t="s">
        <v>261</v>
      </c>
      <c r="D34" s="37" t="s">
        <v>301</v>
      </c>
      <c r="E34" s="37" t="s">
        <v>278</v>
      </c>
      <c r="F34" s="9"/>
      <c r="G34" s="145">
        <f>G35</f>
        <v>85</v>
      </c>
      <c r="H34" s="81"/>
    </row>
    <row r="35" spans="1:8" ht="96.75" customHeight="1">
      <c r="A35" s="4" t="s">
        <v>50</v>
      </c>
      <c r="B35" s="26" t="s">
        <v>314</v>
      </c>
      <c r="C35" s="37" t="s">
        <v>261</v>
      </c>
      <c r="D35" s="37" t="s">
        <v>261</v>
      </c>
      <c r="E35" s="37" t="s">
        <v>280</v>
      </c>
      <c r="F35" s="9"/>
      <c r="G35" s="145">
        <f>G36</f>
        <v>85</v>
      </c>
    </row>
    <row r="36" spans="1:8" ht="69.75" customHeight="1">
      <c r="A36" s="4" t="s">
        <v>50</v>
      </c>
      <c r="B36" s="26" t="s">
        <v>313</v>
      </c>
      <c r="C36" s="37" t="s">
        <v>261</v>
      </c>
      <c r="D36" s="37" t="s">
        <v>301</v>
      </c>
      <c r="E36" s="37" t="s">
        <v>310</v>
      </c>
      <c r="F36" s="9"/>
      <c r="G36" s="145">
        <f>G37+G38</f>
        <v>85</v>
      </c>
    </row>
    <row r="37" spans="1:8" ht="35.25" customHeight="1">
      <c r="A37" s="4" t="s">
        <v>50</v>
      </c>
      <c r="B37" s="26" t="s">
        <v>326</v>
      </c>
      <c r="C37" s="37" t="s">
        <v>261</v>
      </c>
      <c r="D37" s="37" t="s">
        <v>301</v>
      </c>
      <c r="E37" s="37" t="s">
        <v>310</v>
      </c>
      <c r="F37" s="37" t="s">
        <v>315</v>
      </c>
      <c r="G37" s="145">
        <f>ПР6!H37</f>
        <v>70</v>
      </c>
    </row>
    <row r="38" spans="1:8" ht="69" customHeight="1">
      <c r="A38" s="4" t="s">
        <v>50</v>
      </c>
      <c r="B38" s="26" t="s">
        <v>311</v>
      </c>
      <c r="C38" s="37" t="s">
        <v>261</v>
      </c>
      <c r="D38" s="37" t="s">
        <v>301</v>
      </c>
      <c r="E38" s="37" t="s">
        <v>310</v>
      </c>
      <c r="F38" s="37" t="s">
        <v>316</v>
      </c>
      <c r="G38" s="145">
        <f>ПР6!H38</f>
        <v>15</v>
      </c>
    </row>
    <row r="39" spans="1:8" ht="18.75" customHeight="1">
      <c r="A39" s="4" t="s">
        <v>50</v>
      </c>
      <c r="B39" s="10" t="s">
        <v>167</v>
      </c>
      <c r="C39" s="13" t="s">
        <v>160</v>
      </c>
      <c r="D39" s="13" t="s">
        <v>168</v>
      </c>
      <c r="E39" s="13" t="s">
        <v>2</v>
      </c>
      <c r="F39" s="13" t="s">
        <v>2</v>
      </c>
      <c r="G39" s="145">
        <f>G40</f>
        <v>5</v>
      </c>
    </row>
    <row r="40" spans="1:8" ht="54" customHeight="1">
      <c r="A40" s="4" t="s">
        <v>50</v>
      </c>
      <c r="B40" s="10" t="s">
        <v>199</v>
      </c>
      <c r="C40" s="13" t="s">
        <v>160</v>
      </c>
      <c r="D40" s="13" t="s">
        <v>168</v>
      </c>
      <c r="E40" s="13" t="s">
        <v>200</v>
      </c>
      <c r="F40" s="13" t="s">
        <v>2</v>
      </c>
      <c r="G40" s="145">
        <f>G41</f>
        <v>5</v>
      </c>
    </row>
    <row r="41" spans="1:8" ht="19.5" customHeight="1">
      <c r="A41" s="4" t="s">
        <v>50</v>
      </c>
      <c r="B41" s="10" t="s">
        <v>167</v>
      </c>
      <c r="C41" s="13" t="s">
        <v>160</v>
      </c>
      <c r="D41" s="13" t="s">
        <v>168</v>
      </c>
      <c r="E41" s="13" t="s">
        <v>201</v>
      </c>
      <c r="F41" s="13" t="s">
        <v>2</v>
      </c>
      <c r="G41" s="145">
        <f>G42</f>
        <v>5</v>
      </c>
    </row>
    <row r="42" spans="1:8" ht="22.5" customHeight="1">
      <c r="A42" s="4" t="s">
        <v>50</v>
      </c>
      <c r="B42" s="10" t="s">
        <v>202</v>
      </c>
      <c r="C42" s="13" t="s">
        <v>160</v>
      </c>
      <c r="D42" s="13" t="s">
        <v>168</v>
      </c>
      <c r="E42" s="13" t="s">
        <v>203</v>
      </c>
      <c r="F42" s="13" t="s">
        <v>2</v>
      </c>
      <c r="G42" s="145">
        <f>G43</f>
        <v>5</v>
      </c>
    </row>
    <row r="43" spans="1:8" ht="18.75" customHeight="1">
      <c r="A43" s="4" t="s">
        <v>50</v>
      </c>
      <c r="B43" s="10" t="s">
        <v>204</v>
      </c>
      <c r="C43" s="13" t="s">
        <v>160</v>
      </c>
      <c r="D43" s="13" t="s">
        <v>168</v>
      </c>
      <c r="E43" s="13" t="s">
        <v>203</v>
      </c>
      <c r="F43" s="13" t="s">
        <v>205</v>
      </c>
      <c r="G43" s="145">
        <f>ПР6!H47</f>
        <v>5</v>
      </c>
    </row>
    <row r="44" spans="1:8" ht="21" customHeight="1">
      <c r="A44" s="4" t="s">
        <v>50</v>
      </c>
      <c r="B44" s="10" t="s">
        <v>169</v>
      </c>
      <c r="C44" s="13" t="s">
        <v>160</v>
      </c>
      <c r="D44" s="13" t="s">
        <v>170</v>
      </c>
      <c r="E44" s="13" t="s">
        <v>2</v>
      </c>
      <c r="F44" s="13" t="s">
        <v>2</v>
      </c>
      <c r="G44" s="143">
        <f>G48+G51+G61+G58+G59</f>
        <v>3060.5</v>
      </c>
    </row>
    <row r="45" spans="1:8" ht="3" hidden="1" customHeight="1">
      <c r="A45" s="4" t="s">
        <v>50</v>
      </c>
      <c r="B45" s="10" t="s">
        <v>183</v>
      </c>
      <c r="C45" s="13" t="s">
        <v>160</v>
      </c>
      <c r="D45" s="13" t="s">
        <v>170</v>
      </c>
      <c r="E45" s="13" t="s">
        <v>184</v>
      </c>
      <c r="F45" s="13" t="s">
        <v>2</v>
      </c>
      <c r="G45" s="145">
        <f>G46</f>
        <v>0</v>
      </c>
    </row>
    <row r="46" spans="1:8" ht="55.5" hidden="1" customHeight="1">
      <c r="A46" s="4" t="s">
        <v>50</v>
      </c>
      <c r="B46" s="10" t="s">
        <v>206</v>
      </c>
      <c r="C46" s="13" t="s">
        <v>160</v>
      </c>
      <c r="D46" s="13" t="s">
        <v>170</v>
      </c>
      <c r="E46" s="13" t="s">
        <v>207</v>
      </c>
      <c r="F46" s="13" t="s">
        <v>2</v>
      </c>
      <c r="G46" s="145">
        <f>G47</f>
        <v>0</v>
      </c>
    </row>
    <row r="47" spans="1:8" ht="60.75" hidden="1" customHeight="1">
      <c r="A47" s="4" t="s">
        <v>50</v>
      </c>
      <c r="B47" s="10" t="s">
        <v>208</v>
      </c>
      <c r="C47" s="13" t="s">
        <v>160</v>
      </c>
      <c r="D47" s="13" t="s">
        <v>170</v>
      </c>
      <c r="E47" s="13" t="s">
        <v>209</v>
      </c>
      <c r="F47" s="13" t="s">
        <v>2</v>
      </c>
      <c r="G47" s="145">
        <f>G48</f>
        <v>0</v>
      </c>
    </row>
    <row r="48" spans="1:8" ht="59.25" hidden="1" customHeight="1">
      <c r="A48" s="4" t="s">
        <v>50</v>
      </c>
      <c r="B48" s="10" t="s">
        <v>195</v>
      </c>
      <c r="C48" s="13" t="s">
        <v>160</v>
      </c>
      <c r="D48" s="13" t="s">
        <v>170</v>
      </c>
      <c r="E48" s="13" t="s">
        <v>209</v>
      </c>
      <c r="F48" s="13" t="s">
        <v>196</v>
      </c>
      <c r="G48" s="145">
        <f>ПР6!H52</f>
        <v>0</v>
      </c>
    </row>
    <row r="49" spans="1:7" ht="51" customHeight="1">
      <c r="A49" s="4" t="s">
        <v>50</v>
      </c>
      <c r="B49" s="10" t="s">
        <v>210</v>
      </c>
      <c r="C49" s="13" t="s">
        <v>160</v>
      </c>
      <c r="D49" s="13" t="s">
        <v>170</v>
      </c>
      <c r="E49" s="13" t="s">
        <v>211</v>
      </c>
      <c r="F49" s="13" t="s">
        <v>2</v>
      </c>
      <c r="G49" s="145">
        <f>G50</f>
        <v>2774.5</v>
      </c>
    </row>
    <row r="50" spans="1:7" ht="48.75" customHeight="1">
      <c r="A50" s="4" t="s">
        <v>50</v>
      </c>
      <c r="B50" s="10" t="s">
        <v>212</v>
      </c>
      <c r="C50" s="13" t="s">
        <v>160</v>
      </c>
      <c r="D50" s="13" t="s">
        <v>170</v>
      </c>
      <c r="E50" s="13" t="s">
        <v>213</v>
      </c>
      <c r="F50" s="13" t="s">
        <v>2</v>
      </c>
      <c r="G50" s="145">
        <f>G51</f>
        <v>2774.5</v>
      </c>
    </row>
    <row r="51" spans="1:7" ht="101.25" customHeight="1">
      <c r="A51" s="4" t="s">
        <v>50</v>
      </c>
      <c r="B51" s="10" t="s">
        <v>214</v>
      </c>
      <c r="C51" s="13" t="s">
        <v>160</v>
      </c>
      <c r="D51" s="13" t="s">
        <v>170</v>
      </c>
      <c r="E51" s="13" t="s">
        <v>215</v>
      </c>
      <c r="F51" s="13" t="s">
        <v>2</v>
      </c>
      <c r="G51" s="145">
        <f>G52+G53+G54</f>
        <v>2774.5</v>
      </c>
    </row>
    <row r="52" spans="1:7" ht="38.25" customHeight="1">
      <c r="A52" s="4" t="s">
        <v>50</v>
      </c>
      <c r="B52" s="26" t="s">
        <v>189</v>
      </c>
      <c r="C52" s="13" t="s">
        <v>160</v>
      </c>
      <c r="D52" s="13" t="s">
        <v>170</v>
      </c>
      <c r="E52" s="13" t="s">
        <v>215</v>
      </c>
      <c r="F52" s="13" t="s">
        <v>190</v>
      </c>
      <c r="G52" s="145">
        <f>ПР6!H56</f>
        <v>1724.5800000000002</v>
      </c>
    </row>
    <row r="53" spans="1:7" ht="67.5" customHeight="1">
      <c r="A53" s="4" t="s">
        <v>50</v>
      </c>
      <c r="B53" s="10" t="s">
        <v>191</v>
      </c>
      <c r="C53" s="13" t="s">
        <v>160</v>
      </c>
      <c r="D53" s="13" t="s">
        <v>170</v>
      </c>
      <c r="E53" s="13" t="s">
        <v>215</v>
      </c>
      <c r="F53" s="13" t="s">
        <v>192</v>
      </c>
      <c r="G53" s="145">
        <f>ПР6!H57</f>
        <v>499.92</v>
      </c>
    </row>
    <row r="54" spans="1:7" ht="20.25" customHeight="1">
      <c r="A54" s="4" t="s">
        <v>50</v>
      </c>
      <c r="B54" s="10" t="s">
        <v>195</v>
      </c>
      <c r="C54" s="13" t="s">
        <v>160</v>
      </c>
      <c r="D54" s="13" t="s">
        <v>170</v>
      </c>
      <c r="E54" s="13" t="s">
        <v>215</v>
      </c>
      <c r="F54" s="13" t="s">
        <v>196</v>
      </c>
      <c r="G54" s="145">
        <f>ПР6!H63</f>
        <v>550</v>
      </c>
    </row>
    <row r="55" spans="1:7" ht="84" customHeight="1">
      <c r="A55" s="4" t="s">
        <v>50</v>
      </c>
      <c r="B55" s="26" t="s">
        <v>312</v>
      </c>
      <c r="C55" s="37" t="s">
        <v>261</v>
      </c>
      <c r="D55" s="37" t="s">
        <v>305</v>
      </c>
      <c r="E55" s="37" t="s">
        <v>278</v>
      </c>
      <c r="F55" s="9"/>
      <c r="G55" s="145">
        <f>G56</f>
        <v>126</v>
      </c>
    </row>
    <row r="56" spans="1:7" ht="100.5" customHeight="1">
      <c r="A56" s="4" t="s">
        <v>50</v>
      </c>
      <c r="B56" s="26" t="s">
        <v>314</v>
      </c>
      <c r="C56" s="37" t="s">
        <v>261</v>
      </c>
      <c r="D56" s="37" t="s">
        <v>305</v>
      </c>
      <c r="E56" s="37" t="s">
        <v>280</v>
      </c>
      <c r="F56" s="9"/>
      <c r="G56" s="145">
        <f>G57</f>
        <v>126</v>
      </c>
    </row>
    <row r="57" spans="1:7" ht="67.5" customHeight="1">
      <c r="A57" s="4" t="s">
        <v>50</v>
      </c>
      <c r="B57" s="26" t="s">
        <v>313</v>
      </c>
      <c r="C57" s="37" t="s">
        <v>261</v>
      </c>
      <c r="D57" s="37" t="s">
        <v>305</v>
      </c>
      <c r="E57" s="37" t="s">
        <v>310</v>
      </c>
      <c r="F57" s="9"/>
      <c r="G57" s="145">
        <f>G58+G59</f>
        <v>126</v>
      </c>
    </row>
    <row r="58" spans="1:7" ht="39" customHeight="1">
      <c r="A58" s="4" t="s">
        <v>50</v>
      </c>
      <c r="B58" s="26" t="s">
        <v>326</v>
      </c>
      <c r="C58" s="37" t="s">
        <v>261</v>
      </c>
      <c r="D58" s="37" t="s">
        <v>305</v>
      </c>
      <c r="E58" s="37" t="s">
        <v>310</v>
      </c>
      <c r="F58" s="37" t="s">
        <v>315</v>
      </c>
      <c r="G58" s="145">
        <f>ПР6!H61</f>
        <v>90</v>
      </c>
    </row>
    <row r="59" spans="1:7" ht="70.5" customHeight="1">
      <c r="A59" s="4" t="s">
        <v>50</v>
      </c>
      <c r="B59" s="26" t="s">
        <v>311</v>
      </c>
      <c r="C59" s="37" t="s">
        <v>261</v>
      </c>
      <c r="D59" s="37" t="s">
        <v>305</v>
      </c>
      <c r="E59" s="37" t="s">
        <v>310</v>
      </c>
      <c r="F59" s="37" t="s">
        <v>316</v>
      </c>
      <c r="G59" s="145">
        <f>ПР6!H62</f>
        <v>36</v>
      </c>
    </row>
    <row r="60" spans="1:7" ht="52.5" customHeight="1">
      <c r="A60" s="4" t="s">
        <v>50</v>
      </c>
      <c r="B60" s="10" t="s">
        <v>199</v>
      </c>
      <c r="C60" s="13" t="s">
        <v>160</v>
      </c>
      <c r="D60" s="13" t="s">
        <v>170</v>
      </c>
      <c r="E60" s="13" t="s">
        <v>200</v>
      </c>
      <c r="F60" s="13" t="s">
        <v>2</v>
      </c>
      <c r="G60" s="145">
        <f>G61</f>
        <v>160</v>
      </c>
    </row>
    <row r="61" spans="1:7" ht="39" customHeight="1">
      <c r="A61" s="4" t="s">
        <v>50</v>
      </c>
      <c r="B61" s="10" t="s">
        <v>216</v>
      </c>
      <c r="C61" s="13" t="s">
        <v>160</v>
      </c>
      <c r="D61" s="13" t="s">
        <v>170</v>
      </c>
      <c r="E61" s="13" t="s">
        <v>217</v>
      </c>
      <c r="F61" s="13" t="s">
        <v>2</v>
      </c>
      <c r="G61" s="145">
        <f>G64+G63</f>
        <v>160</v>
      </c>
    </row>
    <row r="62" spans="1:7" ht="51" customHeight="1">
      <c r="A62" s="4" t="s">
        <v>50</v>
      </c>
      <c r="B62" s="26" t="s">
        <v>307</v>
      </c>
      <c r="C62" s="37" t="s">
        <v>261</v>
      </c>
      <c r="D62" s="37" t="s">
        <v>305</v>
      </c>
      <c r="E62" s="37" t="s">
        <v>308</v>
      </c>
      <c r="F62" s="9"/>
      <c r="G62" s="145">
        <f>G63</f>
        <v>10</v>
      </c>
    </row>
    <row r="63" spans="1:7" ht="18" customHeight="1">
      <c r="A63" s="4" t="s">
        <v>50</v>
      </c>
      <c r="B63" s="10" t="s">
        <v>195</v>
      </c>
      <c r="C63" s="37" t="s">
        <v>261</v>
      </c>
      <c r="D63" s="37" t="s">
        <v>305</v>
      </c>
      <c r="E63" s="37" t="s">
        <v>306</v>
      </c>
      <c r="F63" s="37" t="s">
        <v>270</v>
      </c>
      <c r="G63" s="145">
        <f>ПР6!H67</f>
        <v>10</v>
      </c>
    </row>
    <row r="64" spans="1:7" ht="36" customHeight="1">
      <c r="A64" s="4" t="s">
        <v>50</v>
      </c>
      <c r="B64" s="10" t="s">
        <v>218</v>
      </c>
      <c r="C64" s="13" t="s">
        <v>160</v>
      </c>
      <c r="D64" s="13" t="s">
        <v>170</v>
      </c>
      <c r="E64" s="13" t="s">
        <v>219</v>
      </c>
      <c r="F64" s="13" t="s">
        <v>2</v>
      </c>
      <c r="G64" s="145">
        <f>G65</f>
        <v>150</v>
      </c>
    </row>
    <row r="65" spans="1:7" ht="23.25" customHeight="1">
      <c r="A65" s="4" t="s">
        <v>50</v>
      </c>
      <c r="B65" s="10" t="s">
        <v>195</v>
      </c>
      <c r="C65" s="13" t="s">
        <v>160</v>
      </c>
      <c r="D65" s="13" t="s">
        <v>170</v>
      </c>
      <c r="E65" s="13" t="s">
        <v>219</v>
      </c>
      <c r="F65" s="13" t="s">
        <v>196</v>
      </c>
      <c r="G65" s="145">
        <f>ПР6!H69</f>
        <v>150</v>
      </c>
    </row>
    <row r="66" spans="1:7" ht="18.75" customHeight="1">
      <c r="A66" s="4" t="s">
        <v>50</v>
      </c>
      <c r="B66" s="10" t="s">
        <v>171</v>
      </c>
      <c r="C66" s="13" t="s">
        <v>162</v>
      </c>
      <c r="D66" s="13" t="s">
        <v>2</v>
      </c>
      <c r="E66" s="13" t="s">
        <v>2</v>
      </c>
      <c r="F66" s="13" t="s">
        <v>2</v>
      </c>
      <c r="G66" s="145">
        <f>G67</f>
        <v>309</v>
      </c>
    </row>
    <row r="67" spans="1:7" ht="35.25" customHeight="1">
      <c r="A67" s="4" t="s">
        <v>50</v>
      </c>
      <c r="B67" s="10" t="s">
        <v>172</v>
      </c>
      <c r="C67" s="13" t="s">
        <v>162</v>
      </c>
      <c r="D67" s="13" t="s">
        <v>164</v>
      </c>
      <c r="E67" s="13" t="s">
        <v>2</v>
      </c>
      <c r="F67" s="13" t="s">
        <v>2</v>
      </c>
      <c r="G67" s="145">
        <f>G68</f>
        <v>309</v>
      </c>
    </row>
    <row r="68" spans="1:7" ht="84" customHeight="1">
      <c r="A68" s="4" t="s">
        <v>50</v>
      </c>
      <c r="B68" s="10" t="s">
        <v>183</v>
      </c>
      <c r="C68" s="13" t="s">
        <v>162</v>
      </c>
      <c r="D68" s="13" t="s">
        <v>164</v>
      </c>
      <c r="E68" s="13" t="s">
        <v>184</v>
      </c>
      <c r="F68" s="13" t="s">
        <v>2</v>
      </c>
      <c r="G68" s="145">
        <f>G69</f>
        <v>309</v>
      </c>
    </row>
    <row r="69" spans="1:7" ht="18.75" hidden="1" customHeight="1">
      <c r="A69" s="4" t="s">
        <v>50</v>
      </c>
      <c r="B69" s="10" t="s">
        <v>206</v>
      </c>
      <c r="C69" s="13" t="s">
        <v>162</v>
      </c>
      <c r="D69" s="13" t="s">
        <v>164</v>
      </c>
      <c r="E69" s="13" t="s">
        <v>207</v>
      </c>
      <c r="F69" s="13" t="s">
        <v>2</v>
      </c>
      <c r="G69" s="145">
        <f>G70</f>
        <v>309</v>
      </c>
    </row>
    <row r="70" spans="1:7" ht="95.25" hidden="1" customHeight="1">
      <c r="A70" s="4" t="s">
        <v>50</v>
      </c>
      <c r="B70" s="10" t="s">
        <v>220</v>
      </c>
      <c r="C70" s="13" t="s">
        <v>162</v>
      </c>
      <c r="D70" s="13" t="s">
        <v>164</v>
      </c>
      <c r="E70" s="13" t="s">
        <v>221</v>
      </c>
      <c r="F70" s="13" t="s">
        <v>2</v>
      </c>
      <c r="G70" s="145">
        <f>G71+G72+G73</f>
        <v>309</v>
      </c>
    </row>
    <row r="71" spans="1:7" ht="32.25" customHeight="1">
      <c r="A71" s="4" t="s">
        <v>50</v>
      </c>
      <c r="B71" s="10" t="s">
        <v>189</v>
      </c>
      <c r="C71" s="13" t="s">
        <v>162</v>
      </c>
      <c r="D71" s="13" t="s">
        <v>164</v>
      </c>
      <c r="E71" s="13" t="s">
        <v>221</v>
      </c>
      <c r="F71" s="13" t="s">
        <v>190</v>
      </c>
      <c r="G71" s="145">
        <f>ПР6!H75</f>
        <v>180.55560000000003</v>
      </c>
    </row>
    <row r="72" spans="1:7" ht="65.25" customHeight="1">
      <c r="A72" s="4" t="s">
        <v>50</v>
      </c>
      <c r="B72" s="10" t="s">
        <v>191</v>
      </c>
      <c r="C72" s="13" t="s">
        <v>162</v>
      </c>
      <c r="D72" s="13" t="s">
        <v>164</v>
      </c>
      <c r="E72" s="13" t="s">
        <v>221</v>
      </c>
      <c r="F72" s="13" t="s">
        <v>192</v>
      </c>
      <c r="G72" s="145">
        <f>ПР6!H76</f>
        <v>53.319789200000002</v>
      </c>
    </row>
    <row r="73" spans="1:7" ht="22.5" customHeight="1">
      <c r="A73" s="4" t="s">
        <v>50</v>
      </c>
      <c r="B73" s="10" t="s">
        <v>195</v>
      </c>
      <c r="C73" s="13" t="s">
        <v>162</v>
      </c>
      <c r="D73" s="13" t="s">
        <v>164</v>
      </c>
      <c r="E73" s="13" t="s">
        <v>221</v>
      </c>
      <c r="F73" s="13" t="s">
        <v>196</v>
      </c>
      <c r="G73" s="145">
        <f>ПР6!H77</f>
        <v>75.124610799999971</v>
      </c>
    </row>
    <row r="74" spans="1:7" ht="18.75" hidden="1" customHeight="1">
      <c r="A74" s="4" t="s">
        <v>50</v>
      </c>
      <c r="B74" s="10" t="s">
        <v>173</v>
      </c>
      <c r="C74" s="13" t="s">
        <v>166</v>
      </c>
      <c r="D74" s="13" t="s">
        <v>2</v>
      </c>
      <c r="E74" s="13" t="s">
        <v>2</v>
      </c>
      <c r="F74" s="13" t="s">
        <v>2</v>
      </c>
      <c r="G74" s="145">
        <f>G75+G79</f>
        <v>715.50199999999995</v>
      </c>
    </row>
    <row r="75" spans="1:7" ht="33.75" hidden="1" customHeight="1">
      <c r="A75" s="4" t="s">
        <v>50</v>
      </c>
      <c r="B75" s="10" t="s">
        <v>222</v>
      </c>
      <c r="C75" s="13" t="s">
        <v>166</v>
      </c>
      <c r="D75" s="13" t="s">
        <v>160</v>
      </c>
      <c r="E75" s="13" t="s">
        <v>2</v>
      </c>
      <c r="F75" s="13" t="s">
        <v>2</v>
      </c>
      <c r="G75" s="145">
        <f>G76</f>
        <v>0</v>
      </c>
    </row>
    <row r="76" spans="1:7" ht="54.75" hidden="1" customHeight="1">
      <c r="A76" s="4" t="s">
        <v>50</v>
      </c>
      <c r="B76" s="10" t="s">
        <v>223</v>
      </c>
      <c r="C76" s="13" t="s">
        <v>166</v>
      </c>
      <c r="D76" s="13" t="s">
        <v>160</v>
      </c>
      <c r="E76" s="13" t="s">
        <v>253</v>
      </c>
      <c r="F76" s="13" t="s">
        <v>2</v>
      </c>
      <c r="G76" s="145">
        <f>G77+G78</f>
        <v>0</v>
      </c>
    </row>
    <row r="77" spans="1:7" ht="18.75" hidden="1" customHeight="1">
      <c r="A77" s="4" t="s">
        <v>50</v>
      </c>
      <c r="B77" s="10" t="s">
        <v>189</v>
      </c>
      <c r="C77" s="13" t="s">
        <v>166</v>
      </c>
      <c r="D77" s="13" t="s">
        <v>160</v>
      </c>
      <c r="E77" s="13" t="s">
        <v>253</v>
      </c>
      <c r="F77" s="13" t="s">
        <v>190</v>
      </c>
      <c r="G77" s="145">
        <f>ПР6!H81</f>
        <v>0</v>
      </c>
    </row>
    <row r="78" spans="1:7" ht="35.25" hidden="1" customHeight="1">
      <c r="A78" s="4" t="s">
        <v>50</v>
      </c>
      <c r="B78" s="10" t="s">
        <v>191</v>
      </c>
      <c r="C78" s="13" t="s">
        <v>166</v>
      </c>
      <c r="D78" s="13" t="s">
        <v>160</v>
      </c>
      <c r="E78" s="13" t="s">
        <v>253</v>
      </c>
      <c r="F78" s="13" t="s">
        <v>192</v>
      </c>
      <c r="G78" s="145">
        <f>ПР6!H82</f>
        <v>0</v>
      </c>
    </row>
    <row r="79" spans="1:7" ht="18.75" customHeight="1">
      <c r="A79" s="4" t="s">
        <v>50</v>
      </c>
      <c r="B79" s="10" t="s">
        <v>175</v>
      </c>
      <c r="C79" s="13" t="s">
        <v>166</v>
      </c>
      <c r="D79" s="13" t="s">
        <v>176</v>
      </c>
      <c r="E79" s="13" t="s">
        <v>2</v>
      </c>
      <c r="F79" s="13" t="s">
        <v>2</v>
      </c>
      <c r="G79" s="145">
        <f>G80</f>
        <v>715.50199999999995</v>
      </c>
    </row>
    <row r="80" spans="1:7" ht="52.5" customHeight="1">
      <c r="A80" s="4" t="s">
        <v>50</v>
      </c>
      <c r="B80" s="10" t="s">
        <v>227</v>
      </c>
      <c r="C80" s="13" t="s">
        <v>166</v>
      </c>
      <c r="D80" s="13" t="s">
        <v>176</v>
      </c>
      <c r="E80" s="38" t="s">
        <v>228</v>
      </c>
      <c r="F80" s="13" t="s">
        <v>2</v>
      </c>
      <c r="G80" s="145">
        <f>G81+G82</f>
        <v>715.50199999999995</v>
      </c>
    </row>
    <row r="81" spans="1:7" ht="36" customHeight="1">
      <c r="A81" s="4" t="s">
        <v>50</v>
      </c>
      <c r="B81" s="10" t="s">
        <v>225</v>
      </c>
      <c r="C81" s="13" t="s">
        <v>166</v>
      </c>
      <c r="D81" s="13" t="s">
        <v>176</v>
      </c>
      <c r="E81" s="38" t="s">
        <v>228</v>
      </c>
      <c r="F81" s="13">
        <v>244</v>
      </c>
      <c r="G81" s="145">
        <v>515.50199999999995</v>
      </c>
    </row>
    <row r="82" spans="1:7" ht="33" customHeight="1">
      <c r="A82" s="4" t="s">
        <v>50</v>
      </c>
      <c r="B82" s="26" t="s">
        <v>332</v>
      </c>
      <c r="C82" s="37" t="s">
        <v>301</v>
      </c>
      <c r="D82" s="37" t="s">
        <v>331</v>
      </c>
      <c r="E82" s="37" t="s">
        <v>333</v>
      </c>
      <c r="F82" s="37" t="s">
        <v>270</v>
      </c>
      <c r="G82" s="145">
        <f>G83</f>
        <v>200</v>
      </c>
    </row>
    <row r="83" spans="1:7" ht="18.75" hidden="1" customHeight="1">
      <c r="A83" s="4" t="s">
        <v>50</v>
      </c>
      <c r="B83" s="26" t="s">
        <v>195</v>
      </c>
      <c r="C83" s="37" t="s">
        <v>301</v>
      </c>
      <c r="D83" s="37" t="s">
        <v>331</v>
      </c>
      <c r="E83" s="37" t="s">
        <v>333</v>
      </c>
      <c r="F83" s="37" t="s">
        <v>270</v>
      </c>
      <c r="G83" s="145">
        <f>ПР6!H87</f>
        <v>200</v>
      </c>
    </row>
    <row r="84" spans="1:7" ht="75.75" hidden="1" customHeight="1">
      <c r="B84" s="26" t="s">
        <v>195</v>
      </c>
      <c r="C84" s="13" t="s">
        <v>178</v>
      </c>
      <c r="D84" s="13" t="s">
        <v>164</v>
      </c>
      <c r="E84" s="13" t="s">
        <v>250</v>
      </c>
      <c r="F84" s="13" t="s">
        <v>196</v>
      </c>
      <c r="G84" s="145">
        <f>ПР6!H86</f>
        <v>515.50199999999995</v>
      </c>
    </row>
    <row r="85" spans="1:7" ht="18.75" hidden="1" customHeight="1">
      <c r="B85" s="10" t="s">
        <v>177</v>
      </c>
      <c r="C85" s="13" t="s">
        <v>178</v>
      </c>
      <c r="D85" s="13" t="s">
        <v>2</v>
      </c>
      <c r="E85" s="13" t="s">
        <v>2</v>
      </c>
      <c r="F85" s="13" t="s">
        <v>2</v>
      </c>
      <c r="G85" s="145">
        <f>G86</f>
        <v>4406.9632999999994</v>
      </c>
    </row>
    <row r="86" spans="1:7" ht="21.75" customHeight="1">
      <c r="B86" s="10" t="s">
        <v>179</v>
      </c>
      <c r="C86" s="13" t="s">
        <v>178</v>
      </c>
      <c r="D86" s="13" t="s">
        <v>164</v>
      </c>
      <c r="E86" s="13" t="s">
        <v>2</v>
      </c>
      <c r="F86" s="13" t="s">
        <v>2</v>
      </c>
      <c r="G86" s="145">
        <f>G89+G92+G94+G103+G105+G107+G109+G111+G97+G99</f>
        <v>4406.9632999999994</v>
      </c>
    </row>
    <row r="87" spans="1:7" ht="40.5" hidden="1" customHeight="1">
      <c r="B87" s="10" t="s">
        <v>230</v>
      </c>
      <c r="C87" s="13" t="s">
        <v>178</v>
      </c>
      <c r="D87" s="13" t="s">
        <v>164</v>
      </c>
      <c r="E87" s="13" t="s">
        <v>231</v>
      </c>
      <c r="F87" s="13" t="s">
        <v>2</v>
      </c>
      <c r="G87" s="145">
        <f>G88</f>
        <v>0</v>
      </c>
    </row>
    <row r="88" spans="1:7" ht="50.25" hidden="1" customHeight="1">
      <c r="B88" s="10" t="s">
        <v>232</v>
      </c>
      <c r="C88" s="13" t="s">
        <v>178</v>
      </c>
      <c r="D88" s="13" t="s">
        <v>164</v>
      </c>
      <c r="E88" s="13" t="s">
        <v>233</v>
      </c>
      <c r="F88" s="13" t="s">
        <v>2</v>
      </c>
      <c r="G88" s="145">
        <f>G89</f>
        <v>0</v>
      </c>
    </row>
    <row r="89" spans="1:7" ht="21" customHeight="1">
      <c r="B89" s="10" t="s">
        <v>195</v>
      </c>
      <c r="C89" s="13" t="s">
        <v>178</v>
      </c>
      <c r="D89" s="13" t="s">
        <v>164</v>
      </c>
      <c r="E89" s="13" t="s">
        <v>233</v>
      </c>
      <c r="F89" s="13" t="s">
        <v>196</v>
      </c>
      <c r="G89" s="145">
        <f>ПР6!H93</f>
        <v>0</v>
      </c>
    </row>
    <row r="90" spans="1:7" ht="67.5" customHeight="1">
      <c r="B90" s="10" t="s">
        <v>254</v>
      </c>
      <c r="C90" s="13" t="s">
        <v>178</v>
      </c>
      <c r="D90" s="13" t="s">
        <v>164</v>
      </c>
      <c r="E90" s="13" t="s">
        <v>235</v>
      </c>
      <c r="F90" s="13" t="s">
        <v>2</v>
      </c>
      <c r="G90" s="145">
        <f>G91+G93</f>
        <v>4040</v>
      </c>
    </row>
    <row r="91" spans="1:7" ht="36.75" customHeight="1">
      <c r="B91" s="10" t="s">
        <v>236</v>
      </c>
      <c r="C91" s="13" t="s">
        <v>178</v>
      </c>
      <c r="D91" s="13" t="s">
        <v>164</v>
      </c>
      <c r="E91" s="13" t="s">
        <v>237</v>
      </c>
      <c r="F91" s="13" t="s">
        <v>2</v>
      </c>
      <c r="G91" s="145">
        <f>G92</f>
        <v>4000</v>
      </c>
    </row>
    <row r="92" spans="1:7" ht="51" customHeight="1">
      <c r="B92" s="26" t="s">
        <v>364</v>
      </c>
      <c r="C92" s="13" t="s">
        <v>178</v>
      </c>
      <c r="D92" s="13" t="s">
        <v>164</v>
      </c>
      <c r="E92" s="13" t="s">
        <v>237</v>
      </c>
      <c r="F92" s="13">
        <v>243</v>
      </c>
      <c r="G92" s="145">
        <f>ПР6!H98</f>
        <v>4000</v>
      </c>
    </row>
    <row r="93" spans="1:7" ht="51.75" customHeight="1">
      <c r="B93" s="10" t="s">
        <v>239</v>
      </c>
      <c r="C93" s="13" t="s">
        <v>178</v>
      </c>
      <c r="D93" s="13" t="s">
        <v>164</v>
      </c>
      <c r="E93" s="38" t="s">
        <v>277</v>
      </c>
      <c r="F93" s="13" t="s">
        <v>2</v>
      </c>
      <c r="G93" s="145">
        <f>ПР6!H100</f>
        <v>40</v>
      </c>
    </row>
    <row r="94" spans="1:7" ht="51" customHeight="1">
      <c r="B94" s="26" t="s">
        <v>364</v>
      </c>
      <c r="C94" s="13" t="s">
        <v>178</v>
      </c>
      <c r="D94" s="13" t="s">
        <v>164</v>
      </c>
      <c r="E94" s="38" t="s">
        <v>277</v>
      </c>
      <c r="F94" s="13">
        <v>243</v>
      </c>
      <c r="G94" s="145">
        <f>ПР6!H100</f>
        <v>40</v>
      </c>
    </row>
    <row r="95" spans="1:7" ht="1.5" customHeight="1">
      <c r="B95" s="79" t="s">
        <v>281</v>
      </c>
      <c r="C95" s="37" t="s">
        <v>275</v>
      </c>
      <c r="D95" s="37" t="s">
        <v>276</v>
      </c>
      <c r="E95" s="37" t="s">
        <v>280</v>
      </c>
      <c r="F95" s="9"/>
      <c r="G95" s="145">
        <f>G96+G98</f>
        <v>0</v>
      </c>
    </row>
    <row r="96" spans="1:7" ht="78" hidden="1" customHeight="1">
      <c r="B96" s="26" t="s">
        <v>283</v>
      </c>
      <c r="C96" s="37" t="s">
        <v>275</v>
      </c>
      <c r="D96" s="37" t="s">
        <v>276</v>
      </c>
      <c r="E96" s="37" t="s">
        <v>282</v>
      </c>
      <c r="F96" s="9"/>
      <c r="G96" s="146">
        <f>G97</f>
        <v>0</v>
      </c>
    </row>
    <row r="97" spans="2:7" ht="57" hidden="1" customHeight="1">
      <c r="B97" s="26" t="s">
        <v>238</v>
      </c>
      <c r="C97" s="37" t="s">
        <v>275</v>
      </c>
      <c r="D97" s="37" t="s">
        <v>276</v>
      </c>
      <c r="E97" s="37" t="s">
        <v>282</v>
      </c>
      <c r="F97" s="37" t="s">
        <v>270</v>
      </c>
      <c r="G97" s="145">
        <f>ПР6!H104</f>
        <v>0</v>
      </c>
    </row>
    <row r="98" spans="2:7" ht="72.75" hidden="1" customHeight="1">
      <c r="B98" s="26" t="s">
        <v>303</v>
      </c>
      <c r="C98" s="37" t="s">
        <v>275</v>
      </c>
      <c r="D98" s="37" t="s">
        <v>276</v>
      </c>
      <c r="E98" s="37" t="s">
        <v>285</v>
      </c>
      <c r="F98" s="9"/>
      <c r="G98" s="145">
        <f>G99</f>
        <v>0</v>
      </c>
    </row>
    <row r="99" spans="2:7" ht="62.25" hidden="1" customHeight="1">
      <c r="B99" s="26" t="s">
        <v>238</v>
      </c>
      <c r="C99" s="37" t="s">
        <v>275</v>
      </c>
      <c r="D99" s="37" t="s">
        <v>276</v>
      </c>
      <c r="E99" s="37" t="s">
        <v>285</v>
      </c>
      <c r="F99" s="37" t="s">
        <v>270</v>
      </c>
      <c r="G99" s="145">
        <f>ПР6!H106</f>
        <v>0</v>
      </c>
    </row>
    <row r="100" spans="2:7" ht="36.75" customHeight="1">
      <c r="B100" s="10" t="s">
        <v>240</v>
      </c>
      <c r="C100" s="13" t="s">
        <v>178</v>
      </c>
      <c r="D100" s="13" t="s">
        <v>164</v>
      </c>
      <c r="E100" s="13" t="s">
        <v>241</v>
      </c>
      <c r="F100" s="13" t="s">
        <v>2</v>
      </c>
      <c r="G100" s="145">
        <f>G101</f>
        <v>366.9633</v>
      </c>
    </row>
    <row r="101" spans="2:7" ht="30.75" customHeight="1">
      <c r="B101" s="10" t="s">
        <v>240</v>
      </c>
      <c r="C101" s="13" t="s">
        <v>178</v>
      </c>
      <c r="D101" s="13" t="s">
        <v>164</v>
      </c>
      <c r="E101" s="13" t="s">
        <v>242</v>
      </c>
      <c r="F101" s="13" t="s">
        <v>2</v>
      </c>
      <c r="G101" s="145">
        <f>G103+G105+G107+G109</f>
        <v>366.9633</v>
      </c>
    </row>
    <row r="102" spans="2:7" ht="18.75" customHeight="1">
      <c r="B102" s="10" t="s">
        <v>243</v>
      </c>
      <c r="C102" s="13" t="s">
        <v>178</v>
      </c>
      <c r="D102" s="13" t="s">
        <v>164</v>
      </c>
      <c r="E102" s="13" t="s">
        <v>244</v>
      </c>
      <c r="F102" s="13" t="s">
        <v>2</v>
      </c>
      <c r="G102" s="145">
        <f>G103</f>
        <v>250</v>
      </c>
    </row>
    <row r="103" spans="2:7" ht="21.75" customHeight="1">
      <c r="B103" s="26" t="s">
        <v>335</v>
      </c>
      <c r="C103" s="13" t="s">
        <v>178</v>
      </c>
      <c r="D103" s="13" t="s">
        <v>164</v>
      </c>
      <c r="E103" s="13" t="s">
        <v>244</v>
      </c>
      <c r="F103" s="13">
        <v>247</v>
      </c>
      <c r="G103" s="145">
        <f>ПР6!H110</f>
        <v>250</v>
      </c>
    </row>
    <row r="104" spans="2:7" ht="18.75" customHeight="1">
      <c r="B104" s="10" t="s">
        <v>245</v>
      </c>
      <c r="C104" s="13" t="s">
        <v>178</v>
      </c>
      <c r="D104" s="13" t="s">
        <v>164</v>
      </c>
      <c r="E104" s="13" t="s">
        <v>246</v>
      </c>
      <c r="F104" s="13" t="s">
        <v>2</v>
      </c>
      <c r="G104" s="145">
        <f>G105</f>
        <v>5</v>
      </c>
    </row>
    <row r="105" spans="2:7">
      <c r="B105" s="10" t="s">
        <v>195</v>
      </c>
      <c r="C105" s="13" t="s">
        <v>178</v>
      </c>
      <c r="D105" s="13" t="s">
        <v>164</v>
      </c>
      <c r="E105" s="13" t="s">
        <v>246</v>
      </c>
      <c r="F105" s="13" t="s">
        <v>196</v>
      </c>
      <c r="G105" s="145">
        <f>ПР6!H112</f>
        <v>5</v>
      </c>
    </row>
    <row r="106" spans="2:7" ht="38.25" customHeight="1">
      <c r="B106" s="10" t="s">
        <v>247</v>
      </c>
      <c r="C106" s="13" t="s">
        <v>178</v>
      </c>
      <c r="D106" s="13" t="s">
        <v>164</v>
      </c>
      <c r="E106" s="13" t="s">
        <v>248</v>
      </c>
      <c r="F106" s="13" t="s">
        <v>2</v>
      </c>
      <c r="G106" s="145">
        <f>G107</f>
        <v>3.9</v>
      </c>
    </row>
    <row r="107" spans="2:7" ht="21" customHeight="1">
      <c r="B107" s="118" t="s">
        <v>195</v>
      </c>
      <c r="C107" s="28" t="s">
        <v>178</v>
      </c>
      <c r="D107" s="28" t="s">
        <v>164</v>
      </c>
      <c r="E107" s="28" t="s">
        <v>248</v>
      </c>
      <c r="F107" s="28" t="s">
        <v>196</v>
      </c>
      <c r="G107" s="147">
        <f>ПР6!H114</f>
        <v>3.9</v>
      </c>
    </row>
    <row r="108" spans="2:7" ht="36.75" customHeight="1">
      <c r="B108" s="116" t="s">
        <v>249</v>
      </c>
      <c r="C108" s="114" t="s">
        <v>178</v>
      </c>
      <c r="D108" s="114" t="s">
        <v>164</v>
      </c>
      <c r="E108" s="115" t="s">
        <v>250</v>
      </c>
      <c r="F108" s="114" t="s">
        <v>2</v>
      </c>
      <c r="G108" s="148">
        <f>G109</f>
        <v>108.06330000000003</v>
      </c>
    </row>
    <row r="109" spans="2:7" ht="22.5" customHeight="1">
      <c r="B109" s="116" t="s">
        <v>195</v>
      </c>
      <c r="C109" s="43" t="s">
        <v>275</v>
      </c>
      <c r="D109" s="43" t="s">
        <v>276</v>
      </c>
      <c r="E109" s="43" t="s">
        <v>250</v>
      </c>
      <c r="F109" s="43" t="s">
        <v>270</v>
      </c>
      <c r="G109" s="148">
        <f>ПР6!H116</f>
        <v>108.06330000000003</v>
      </c>
    </row>
    <row r="110" spans="2:7" ht="0.75" customHeight="1">
      <c r="B110" s="49" t="s">
        <v>297</v>
      </c>
      <c r="C110" s="43" t="s">
        <v>275</v>
      </c>
      <c r="D110" s="43" t="s">
        <v>276</v>
      </c>
      <c r="E110" s="43" t="s">
        <v>295</v>
      </c>
      <c r="F110" s="43"/>
      <c r="G110" s="64">
        <f>G111</f>
        <v>0</v>
      </c>
    </row>
    <row r="111" spans="2:7" ht="25.5" hidden="1" customHeight="1">
      <c r="B111" s="47" t="s">
        <v>296</v>
      </c>
      <c r="C111" s="60" t="s">
        <v>275</v>
      </c>
      <c r="D111" s="60" t="s">
        <v>276</v>
      </c>
      <c r="E111" s="60" t="s">
        <v>295</v>
      </c>
      <c r="F111" s="60" t="s">
        <v>284</v>
      </c>
      <c r="G111" s="64">
        <f>ПР6!H120</f>
        <v>0</v>
      </c>
    </row>
    <row r="112" spans="2:7" ht="30.75" hidden="1" customHeight="1">
      <c r="B112" s="60" t="s">
        <v>263</v>
      </c>
      <c r="C112" s="60" t="s">
        <v>260</v>
      </c>
      <c r="D112" s="60" t="s">
        <v>261</v>
      </c>
      <c r="E112" s="60"/>
      <c r="F112" s="60"/>
      <c r="G112" s="64">
        <f>G113+G114</f>
        <v>0</v>
      </c>
    </row>
    <row r="113" spans="2:7" ht="19.5" hidden="1" customHeight="1">
      <c r="B113" s="47" t="s">
        <v>298</v>
      </c>
      <c r="C113" s="60" t="s">
        <v>260</v>
      </c>
      <c r="D113" s="60" t="s">
        <v>261</v>
      </c>
      <c r="E113" s="60" t="s">
        <v>269</v>
      </c>
      <c r="F113" s="60" t="s">
        <v>270</v>
      </c>
      <c r="G113" s="64">
        <f>ПР6!H127</f>
        <v>0</v>
      </c>
    </row>
    <row r="114" spans="2:7" ht="19.5" hidden="1" customHeight="1">
      <c r="B114" s="47" t="s">
        <v>299</v>
      </c>
      <c r="C114" s="60" t="s">
        <v>260</v>
      </c>
      <c r="D114" s="60" t="s">
        <v>261</v>
      </c>
      <c r="E114" s="60" t="s">
        <v>272</v>
      </c>
      <c r="F114" s="60" t="s">
        <v>270</v>
      </c>
      <c r="G114" s="64">
        <f>ПР6!H128</f>
        <v>0</v>
      </c>
    </row>
    <row r="115" spans="2:7" ht="18.75" customHeight="1">
      <c r="G115" s="77"/>
    </row>
    <row r="116" spans="2:7" ht="18.75" customHeight="1">
      <c r="G116" s="65"/>
    </row>
    <row r="117" spans="2:7" ht="18.75" customHeight="1">
      <c r="G117" s="65"/>
    </row>
    <row r="118" spans="2:7" ht="18.75" customHeight="1">
      <c r="G118" s="65"/>
    </row>
    <row r="119" spans="2:7" ht="18.75" customHeight="1">
      <c r="G119" s="65"/>
    </row>
    <row r="120" spans="2:7" ht="18.75" customHeight="1">
      <c r="G120" s="65"/>
    </row>
    <row r="121" spans="2:7" ht="18.75" customHeight="1">
      <c r="G121" s="65"/>
    </row>
    <row r="122" spans="2:7" ht="18.75" customHeight="1">
      <c r="G122" s="65"/>
    </row>
  </sheetData>
  <mergeCells count="4">
    <mergeCell ref="B3:G3"/>
    <mergeCell ref="B4:G4"/>
    <mergeCell ref="D1:G1"/>
    <mergeCell ref="D2:G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Текст решения</vt:lpstr>
      <vt:lpstr>ПР1</vt:lpstr>
      <vt:lpstr>ПР2</vt:lpstr>
      <vt:lpstr>ПР3</vt:lpstr>
      <vt:lpstr>ПР4</vt:lpstr>
      <vt:lpstr>ПР5</vt:lpstr>
      <vt:lpstr>ПР6</vt:lpstr>
      <vt:lpstr>ПР7</vt:lpstr>
      <vt:lpstr>ПР3!Заголовки_для_печати</vt:lpstr>
      <vt:lpstr>ПР4!Заголовки_для_печати</vt:lpstr>
      <vt:lpstr>ПР5!Заголовки_для_печати</vt:lpstr>
      <vt:lpstr>ПР6!Заголовки_для_печати</vt:lpstr>
      <vt:lpstr>ПР7!Заголовки_для_печати</vt:lpstr>
      <vt:lpstr>'Текст решения'!Модельное_решение_о_бюджете_поселения_на_1_год_окончат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Ð›ÐµÐ²Ð¸Ð½Ð° Ð. Ð’.</dc:creator>
  <cp:lastModifiedBy>Владыка</cp:lastModifiedBy>
  <cp:lastPrinted>2020-12-25T07:06:41Z</cp:lastPrinted>
  <dcterms:created xsi:type="dcterms:W3CDTF">2019-08-09T09:20:32Z</dcterms:created>
  <dcterms:modified xsi:type="dcterms:W3CDTF">2020-12-25T07:10:19Z</dcterms:modified>
</cp:coreProperties>
</file>